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1-15-028F" sheetId="1" r:id="rId1"/>
  </sheets>
  <definedNames>
    <definedName name="_xlnm.Print_Area" localSheetId="0">'T11-15-028F'!$A$1:$BJ$32</definedName>
    <definedName name="_xlnm.Print_Titles" localSheetId="0">'T11-15-028F'!$A:$A</definedName>
  </definedNames>
  <calcPr fullCalcOnLoad="1"/>
</workbook>
</file>

<file path=xl/sharedStrings.xml><?xml version="1.0" encoding="utf-8"?>
<sst xmlns="http://schemas.openxmlformats.org/spreadsheetml/2006/main" count="370" uniqueCount="40">
  <si>
    <t>郡市別</t>
  </si>
  <si>
    <t>農業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</si>
  <si>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</si>
  <si>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</si>
  <si>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</si>
  <si>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</si>
  <si>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</si>
  <si>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</si>
  <si>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</si>
  <si>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</si>
  <si>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</si>
  <si>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-</t>
  </si>
  <si>
    <t>合計</t>
  </si>
  <si>
    <t>紫雲英</t>
  </si>
  <si>
    <t>作付反別</t>
  </si>
  <si>
    <t>田</t>
  </si>
  <si>
    <t>畑</t>
  </si>
  <si>
    <t>計</t>
  </si>
  <si>
    <t>収穫高</t>
  </si>
  <si>
    <t>蚕豆及豌豆</t>
  </si>
  <si>
    <t>青刈大豆</t>
  </si>
  <si>
    <t>貫</t>
  </si>
  <si>
    <t>価額</t>
  </si>
  <si>
    <t>円</t>
  </si>
  <si>
    <t>×</t>
  </si>
  <si>
    <t>×</t>
  </si>
  <si>
    <t>大正６年</t>
  </si>
  <si>
    <t>大正７年</t>
  </si>
  <si>
    <t>大正８年</t>
  </si>
  <si>
    <t>町</t>
  </si>
  <si>
    <t>大正９年</t>
  </si>
  <si>
    <t>第２８　緑肥用作物</t>
  </si>
  <si>
    <t>自大正１０年８月</t>
  </si>
  <si>
    <t>至大正１１年７月</t>
  </si>
  <si>
    <t>１箇年</t>
  </si>
  <si>
    <t>大正１０年</t>
  </si>
  <si>
    <t>其他</t>
  </si>
  <si>
    <t>作付段別</t>
  </si>
  <si>
    <t>作付段別</t>
  </si>
  <si>
    <t>備考　×印は該当の年に幡種せしものにして其他は前年幡種せしものなり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</si>
</sst>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7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7" fontId="1" fillId="0" borderId="11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7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left" vertical="center"/>
    </xf>
    <xf numFmtId="177" fontId="1" fillId="0" borderId="4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right"/>
    </xf>
    <xf numFmtId="176" fontId="1" fillId="0" borderId="24" xfId="0" applyNumberFormat="1" applyFont="1" applyBorder="1" applyAlignment="1">
      <alignment horizontal="right"/>
    </xf>
    <xf numFmtId="176" fontId="1" fillId="0" borderId="26" xfId="0" applyNumberFormat="1" applyFont="1" applyBorder="1" applyAlignment="1">
      <alignment horizontal="right"/>
    </xf>
    <xf numFmtId="176" fontId="1" fillId="0" borderId="27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7" fontId="1" fillId="0" borderId="28" xfId="0" applyNumberFormat="1" applyFont="1" applyBorder="1" applyAlignment="1">
      <alignment horizontal="left" vertical="center"/>
    </xf>
    <xf numFmtId="6" fontId="1" fillId="0" borderId="20" xfId="18" applyFont="1" applyBorder="1" applyAlignment="1">
      <alignment horizontal="center"/>
    </xf>
    <xf numFmtId="6" fontId="1" fillId="0" borderId="21" xfId="18" applyFont="1" applyBorder="1" applyAlignment="1">
      <alignment horizontal="center"/>
    </xf>
    <xf numFmtId="6" fontId="1" fillId="0" borderId="29" xfId="18" applyFont="1" applyBorder="1" applyAlignment="1">
      <alignment horizont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SheetLayoutView="100" workbookViewId="0" topLeftCell="A1">
      <selection activeCell="A2" sqref="A2"/>
    </sheetView>
  </sheetViews>
  <sheetFormatPr defaultColWidth="9.00390625" defaultRowHeight="10.5" customHeight="1"/>
  <cols>
    <col min="1" max="1" width="14.75390625" style="1" customWidth="1"/>
    <col min="2" max="2" width="2.625" style="1" customWidth="1"/>
    <col min="3" max="3" width="7.125" style="1" customWidth="1"/>
    <col min="4" max="4" width="9.125" style="1" customWidth="1"/>
    <col min="5" max="5" width="2.125" style="1" customWidth="1"/>
    <col min="6" max="6" width="7.125" style="1" customWidth="1"/>
    <col min="7" max="7" width="2.125" style="1" customWidth="1"/>
    <col min="8" max="8" width="7.625" style="1" customWidth="1"/>
    <col min="9" max="9" width="9.125" style="1" customWidth="1"/>
    <col min="10" max="10" width="2.125" style="1" customWidth="1"/>
    <col min="11" max="11" width="7.625" style="1" customWidth="1"/>
    <col min="12" max="12" width="2.125" style="1" customWidth="1"/>
    <col min="13" max="13" width="7.125" style="1" customWidth="1"/>
    <col min="14" max="14" width="2.125" style="1" customWidth="1"/>
    <col min="15" max="15" width="7.125" style="1" customWidth="1"/>
    <col min="16" max="16" width="2.125" style="1" customWidth="1"/>
    <col min="17" max="17" width="7.125" style="1" customWidth="1"/>
    <col min="18" max="18" width="2.125" style="1" customWidth="1"/>
    <col min="19" max="19" width="7.125" style="1" customWidth="1"/>
    <col min="20" max="20" width="2.125" style="1" customWidth="1"/>
    <col min="21" max="21" width="7.125" style="1" customWidth="1"/>
    <col min="22" max="22" width="2.125" style="1" customWidth="1"/>
    <col min="23" max="23" width="7.125" style="1" customWidth="1"/>
    <col min="24" max="24" width="2.125" style="1" customWidth="1"/>
    <col min="25" max="25" width="7.125" style="1" customWidth="1"/>
    <col min="26" max="26" width="2.125" style="1" customWidth="1"/>
    <col min="27" max="27" width="7.125" style="1" customWidth="1"/>
    <col min="28" max="28" width="2.125" style="1" customWidth="1"/>
    <col min="29" max="29" width="7.125" style="1" customWidth="1"/>
    <col min="30" max="30" width="2.125" style="1" customWidth="1"/>
    <col min="31" max="31" width="7.125" style="1" customWidth="1"/>
    <col min="32" max="32" width="2.00390625" style="1" customWidth="1"/>
    <col min="33" max="33" width="7.125" style="1" customWidth="1"/>
    <col min="34" max="34" width="2.125" style="1" customWidth="1"/>
    <col min="35" max="35" width="7.125" style="1" customWidth="1"/>
    <col min="36" max="36" width="2.125" style="1" customWidth="1"/>
    <col min="37" max="37" width="7.125" style="1" customWidth="1"/>
    <col min="38" max="38" width="2.125" style="1" customWidth="1"/>
    <col min="39" max="39" width="7.125" style="1" customWidth="1"/>
    <col min="40" max="40" width="2.375" style="1" customWidth="1"/>
    <col min="41" max="41" width="7.125" style="1" customWidth="1"/>
    <col min="42" max="48" width="9.125" style="1" customWidth="1"/>
    <col min="49" max="49" width="2.125" style="1" customWidth="1"/>
    <col min="50" max="50" width="7.125" style="1" customWidth="1"/>
    <col min="51" max="51" width="2.125" style="1" customWidth="1"/>
    <col min="52" max="52" width="7.125" style="1" customWidth="1"/>
    <col min="53" max="53" width="2.125" style="1" customWidth="1"/>
    <col min="54" max="54" width="7.125" style="1" customWidth="1"/>
    <col min="55" max="55" width="2.125" style="1" customWidth="1"/>
    <col min="56" max="56" width="7.125" style="1" customWidth="1"/>
    <col min="57" max="57" width="2.125" style="1" customWidth="1"/>
    <col min="58" max="58" width="7.125" style="1" customWidth="1"/>
    <col min="59" max="59" width="2.125" style="1" customWidth="1"/>
    <col min="60" max="60" width="7.125" style="1" customWidth="1"/>
    <col min="61" max="61" width="2.125" style="1" customWidth="1"/>
    <col min="62" max="62" width="7.125" style="1" customWidth="1"/>
    <col min="63" max="16384" width="9.125" style="1" customWidth="1"/>
  </cols>
  <sheetData>
    <row r="1" spans="18:23" ht="12" customHeight="1">
      <c r="R1" s="11"/>
      <c r="S1" s="96" t="s">
        <v>32</v>
      </c>
      <c r="T1" s="96"/>
      <c r="U1" s="96"/>
      <c r="V1" s="96"/>
      <c r="W1" s="98" t="s">
        <v>34</v>
      </c>
    </row>
    <row r="2" spans="1:23" s="8" customFormat="1" ht="12" customHeight="1">
      <c r="A2" s="8" t="s">
        <v>1</v>
      </c>
      <c r="B2" s="100" t="s">
        <v>31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97" t="s">
        <v>33</v>
      </c>
      <c r="T2" s="97"/>
      <c r="U2" s="97"/>
      <c r="V2" s="97"/>
      <c r="W2" s="99"/>
    </row>
    <row r="3" spans="1:62" ht="10.5" customHeight="1">
      <c r="A3" s="72" t="s">
        <v>0</v>
      </c>
      <c r="B3" s="75" t="s">
        <v>13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  <c r="N3" s="75" t="s">
        <v>19</v>
      </c>
      <c r="O3" s="76"/>
      <c r="P3" s="76"/>
      <c r="Q3" s="76"/>
      <c r="R3" s="76"/>
      <c r="S3" s="76"/>
      <c r="T3" s="76"/>
      <c r="U3" s="76"/>
      <c r="V3" s="76"/>
      <c r="W3" s="76"/>
      <c r="X3" s="76" t="s">
        <v>19</v>
      </c>
      <c r="Y3" s="76"/>
      <c r="Z3" s="76"/>
      <c r="AA3" s="77"/>
      <c r="AB3" s="75" t="s">
        <v>20</v>
      </c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7"/>
      <c r="AP3" s="75" t="s">
        <v>36</v>
      </c>
      <c r="AQ3" s="76"/>
      <c r="AR3" s="76"/>
      <c r="AS3" s="76" t="s">
        <v>36</v>
      </c>
      <c r="AT3" s="76"/>
      <c r="AU3" s="76"/>
      <c r="AV3" s="77"/>
      <c r="AW3" s="90" t="s">
        <v>17</v>
      </c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2"/>
    </row>
    <row r="4" spans="1:62" ht="10.5" customHeight="1">
      <c r="A4" s="73"/>
      <c r="B4" s="78" t="s">
        <v>14</v>
      </c>
      <c r="C4" s="82"/>
      <c r="D4" s="82"/>
      <c r="E4" s="82"/>
      <c r="F4" s="79"/>
      <c r="G4" s="78" t="s">
        <v>18</v>
      </c>
      <c r="H4" s="82"/>
      <c r="I4" s="82"/>
      <c r="J4" s="82"/>
      <c r="K4" s="82"/>
      <c r="L4" s="82"/>
      <c r="M4" s="79"/>
      <c r="N4" s="78" t="s">
        <v>14</v>
      </c>
      <c r="O4" s="82"/>
      <c r="P4" s="82"/>
      <c r="Q4" s="82"/>
      <c r="R4" s="82"/>
      <c r="S4" s="79"/>
      <c r="T4" s="78" t="s">
        <v>18</v>
      </c>
      <c r="U4" s="82"/>
      <c r="V4" s="82"/>
      <c r="W4" s="82"/>
      <c r="X4" s="82" t="s">
        <v>18</v>
      </c>
      <c r="Y4" s="82"/>
      <c r="Z4" s="82"/>
      <c r="AA4" s="79"/>
      <c r="AB4" s="78" t="s">
        <v>14</v>
      </c>
      <c r="AC4" s="82"/>
      <c r="AD4" s="82"/>
      <c r="AE4" s="82"/>
      <c r="AF4" s="82"/>
      <c r="AG4" s="79"/>
      <c r="AH4" s="78" t="s">
        <v>18</v>
      </c>
      <c r="AI4" s="82"/>
      <c r="AJ4" s="82"/>
      <c r="AK4" s="82"/>
      <c r="AL4" s="82"/>
      <c r="AM4" s="82"/>
      <c r="AN4" s="82"/>
      <c r="AO4" s="79"/>
      <c r="AP4" s="78" t="s">
        <v>37</v>
      </c>
      <c r="AQ4" s="82"/>
      <c r="AR4" s="79"/>
      <c r="AS4" s="78" t="s">
        <v>18</v>
      </c>
      <c r="AT4" s="82"/>
      <c r="AU4" s="82"/>
      <c r="AV4" s="79"/>
      <c r="AW4" s="78" t="s">
        <v>38</v>
      </c>
      <c r="AX4" s="82"/>
      <c r="AY4" s="82"/>
      <c r="AZ4" s="82"/>
      <c r="BA4" s="82"/>
      <c r="BB4" s="79"/>
      <c r="BC4" s="78" t="s">
        <v>18</v>
      </c>
      <c r="BD4" s="82"/>
      <c r="BE4" s="82"/>
      <c r="BF4" s="82"/>
      <c r="BG4" s="82"/>
      <c r="BH4" s="82"/>
      <c r="BI4" s="82"/>
      <c r="BJ4" s="93"/>
    </row>
    <row r="5" spans="1:62" ht="10.5" customHeight="1">
      <c r="A5" s="73"/>
      <c r="B5" s="78" t="s">
        <v>15</v>
      </c>
      <c r="C5" s="79"/>
      <c r="D5" s="2" t="s">
        <v>16</v>
      </c>
      <c r="E5" s="80" t="s">
        <v>17</v>
      </c>
      <c r="F5" s="81"/>
      <c r="G5" s="78" t="s">
        <v>15</v>
      </c>
      <c r="H5" s="79"/>
      <c r="I5" s="2" t="s">
        <v>16</v>
      </c>
      <c r="J5" s="80" t="s">
        <v>17</v>
      </c>
      <c r="K5" s="81"/>
      <c r="L5" s="80" t="s">
        <v>22</v>
      </c>
      <c r="M5" s="81"/>
      <c r="N5" s="78" t="s">
        <v>15</v>
      </c>
      <c r="O5" s="79"/>
      <c r="P5" s="87" t="s">
        <v>16</v>
      </c>
      <c r="Q5" s="88"/>
      <c r="R5" s="80" t="s">
        <v>17</v>
      </c>
      <c r="S5" s="81"/>
      <c r="T5" s="78" t="s">
        <v>15</v>
      </c>
      <c r="U5" s="79"/>
      <c r="V5" s="87" t="s">
        <v>16</v>
      </c>
      <c r="W5" s="88"/>
      <c r="X5" s="80" t="s">
        <v>17</v>
      </c>
      <c r="Y5" s="81"/>
      <c r="Z5" s="80" t="s">
        <v>22</v>
      </c>
      <c r="AA5" s="81"/>
      <c r="AB5" s="78" t="s">
        <v>15</v>
      </c>
      <c r="AC5" s="79"/>
      <c r="AD5" s="87" t="s">
        <v>16</v>
      </c>
      <c r="AE5" s="88"/>
      <c r="AF5" s="80" t="s">
        <v>17</v>
      </c>
      <c r="AG5" s="81"/>
      <c r="AH5" s="78" t="s">
        <v>15</v>
      </c>
      <c r="AI5" s="79"/>
      <c r="AJ5" s="87" t="s">
        <v>16</v>
      </c>
      <c r="AK5" s="88"/>
      <c r="AL5" s="80" t="s">
        <v>17</v>
      </c>
      <c r="AM5" s="81"/>
      <c r="AN5" s="80" t="s">
        <v>22</v>
      </c>
      <c r="AO5" s="81"/>
      <c r="AP5" s="10" t="s">
        <v>15</v>
      </c>
      <c r="AQ5" s="2" t="s">
        <v>16</v>
      </c>
      <c r="AR5" s="5" t="s">
        <v>17</v>
      </c>
      <c r="AS5" s="10" t="s">
        <v>15</v>
      </c>
      <c r="AT5" s="2" t="s">
        <v>16</v>
      </c>
      <c r="AU5" s="5" t="s">
        <v>17</v>
      </c>
      <c r="AV5" s="5" t="s">
        <v>22</v>
      </c>
      <c r="AW5" s="78" t="s">
        <v>15</v>
      </c>
      <c r="AX5" s="79"/>
      <c r="AY5" s="87" t="s">
        <v>16</v>
      </c>
      <c r="AZ5" s="88"/>
      <c r="BA5" s="80" t="s">
        <v>17</v>
      </c>
      <c r="BB5" s="81"/>
      <c r="BC5" s="78" t="s">
        <v>15</v>
      </c>
      <c r="BD5" s="79"/>
      <c r="BE5" s="87" t="s">
        <v>16</v>
      </c>
      <c r="BF5" s="88"/>
      <c r="BG5" s="80" t="s">
        <v>17</v>
      </c>
      <c r="BH5" s="81"/>
      <c r="BI5" s="87" t="s">
        <v>22</v>
      </c>
      <c r="BJ5" s="94"/>
    </row>
    <row r="6" spans="1:62" ht="10.5" customHeight="1">
      <c r="A6" s="74"/>
      <c r="B6" s="85" t="s">
        <v>29</v>
      </c>
      <c r="C6" s="86"/>
      <c r="D6" s="3" t="s">
        <v>29</v>
      </c>
      <c r="E6" s="83" t="s">
        <v>29</v>
      </c>
      <c r="F6" s="84"/>
      <c r="G6" s="83" t="s">
        <v>21</v>
      </c>
      <c r="H6" s="84"/>
      <c r="I6" s="3" t="s">
        <v>21</v>
      </c>
      <c r="J6" s="83" t="s">
        <v>21</v>
      </c>
      <c r="K6" s="84"/>
      <c r="L6" s="83" t="s">
        <v>23</v>
      </c>
      <c r="M6" s="84"/>
      <c r="N6" s="83" t="s">
        <v>29</v>
      </c>
      <c r="O6" s="84"/>
      <c r="P6" s="83" t="s">
        <v>29</v>
      </c>
      <c r="Q6" s="84"/>
      <c r="R6" s="83" t="s">
        <v>29</v>
      </c>
      <c r="S6" s="84"/>
      <c r="T6" s="83" t="s">
        <v>21</v>
      </c>
      <c r="U6" s="84"/>
      <c r="V6" s="83" t="s">
        <v>21</v>
      </c>
      <c r="W6" s="84"/>
      <c r="X6" s="83" t="s">
        <v>21</v>
      </c>
      <c r="Y6" s="84"/>
      <c r="Z6" s="83" t="s">
        <v>23</v>
      </c>
      <c r="AA6" s="84"/>
      <c r="AB6" s="83" t="s">
        <v>29</v>
      </c>
      <c r="AC6" s="84"/>
      <c r="AD6" s="83" t="s">
        <v>29</v>
      </c>
      <c r="AE6" s="84"/>
      <c r="AF6" s="83" t="s">
        <v>29</v>
      </c>
      <c r="AG6" s="84"/>
      <c r="AH6" s="83" t="s">
        <v>21</v>
      </c>
      <c r="AI6" s="84"/>
      <c r="AJ6" s="83" t="s">
        <v>21</v>
      </c>
      <c r="AK6" s="84"/>
      <c r="AL6" s="83" t="s">
        <v>21</v>
      </c>
      <c r="AM6" s="84"/>
      <c r="AN6" s="83" t="s">
        <v>23</v>
      </c>
      <c r="AO6" s="84"/>
      <c r="AP6" s="3" t="s">
        <v>29</v>
      </c>
      <c r="AQ6" s="3" t="s">
        <v>29</v>
      </c>
      <c r="AR6" s="3" t="s">
        <v>29</v>
      </c>
      <c r="AS6" s="3" t="s">
        <v>21</v>
      </c>
      <c r="AT6" s="3" t="s">
        <v>21</v>
      </c>
      <c r="AU6" s="3" t="s">
        <v>21</v>
      </c>
      <c r="AV6" s="3" t="s">
        <v>23</v>
      </c>
      <c r="AW6" s="83" t="s">
        <v>29</v>
      </c>
      <c r="AX6" s="84"/>
      <c r="AY6" s="83" t="s">
        <v>29</v>
      </c>
      <c r="AZ6" s="84"/>
      <c r="BA6" s="83" t="s">
        <v>29</v>
      </c>
      <c r="BB6" s="84"/>
      <c r="BC6" s="83" t="s">
        <v>21</v>
      </c>
      <c r="BD6" s="84"/>
      <c r="BE6" s="83" t="s">
        <v>21</v>
      </c>
      <c r="BF6" s="84"/>
      <c r="BG6" s="83" t="s">
        <v>21</v>
      </c>
      <c r="BH6" s="84"/>
      <c r="BI6" s="83" t="s">
        <v>23</v>
      </c>
      <c r="BJ6" s="95"/>
    </row>
    <row r="7" spans="1:62" ht="10.5" customHeight="1">
      <c r="A7" s="62" t="s">
        <v>2</v>
      </c>
      <c r="B7" s="22"/>
      <c r="C7" s="44">
        <v>1.8</v>
      </c>
      <c r="D7" s="45" t="s">
        <v>11</v>
      </c>
      <c r="E7" s="45"/>
      <c r="F7" s="46">
        <f>SUM(C7:E7)</f>
        <v>1.8</v>
      </c>
      <c r="G7" s="16"/>
      <c r="H7" s="20">
        <v>11700</v>
      </c>
      <c r="I7" s="6" t="s">
        <v>11</v>
      </c>
      <c r="J7" s="16"/>
      <c r="K7" s="14">
        <f>SUM(H7:J7)</f>
        <v>11700</v>
      </c>
      <c r="L7" s="16"/>
      <c r="M7" s="14">
        <v>90</v>
      </c>
      <c r="N7" s="16"/>
      <c r="O7" s="46">
        <v>0.5</v>
      </c>
      <c r="P7" s="45"/>
      <c r="Q7" s="46" t="s">
        <v>11</v>
      </c>
      <c r="R7" s="45"/>
      <c r="S7" s="46">
        <f>SUM(O7:R7)</f>
        <v>0.5</v>
      </c>
      <c r="T7" s="16"/>
      <c r="U7" s="14">
        <v>1250</v>
      </c>
      <c r="V7" s="16"/>
      <c r="W7" s="20" t="s">
        <v>11</v>
      </c>
      <c r="X7" s="16"/>
      <c r="Y7" s="20">
        <f>SUM(U7:X7)</f>
        <v>1250</v>
      </c>
      <c r="Z7" s="16"/>
      <c r="AA7" s="14">
        <v>30</v>
      </c>
      <c r="AB7" s="16"/>
      <c r="AC7" s="44" t="s">
        <v>11</v>
      </c>
      <c r="AD7" s="45"/>
      <c r="AE7" s="44" t="s">
        <v>11</v>
      </c>
      <c r="AF7" s="45"/>
      <c r="AG7" s="44" t="s">
        <v>11</v>
      </c>
      <c r="AH7" s="16"/>
      <c r="AI7" s="14" t="s">
        <v>11</v>
      </c>
      <c r="AJ7" s="16"/>
      <c r="AK7" s="20" t="s">
        <v>11</v>
      </c>
      <c r="AL7" s="16"/>
      <c r="AM7" s="14" t="s">
        <v>11</v>
      </c>
      <c r="AN7" s="16"/>
      <c r="AO7" s="20" t="s">
        <v>11</v>
      </c>
      <c r="AP7" s="58" t="s">
        <v>11</v>
      </c>
      <c r="AQ7" s="58" t="s">
        <v>11</v>
      </c>
      <c r="AR7" s="58" t="s">
        <v>11</v>
      </c>
      <c r="AS7" s="6" t="s">
        <v>11</v>
      </c>
      <c r="AT7" s="6" t="s">
        <v>11</v>
      </c>
      <c r="AU7" s="6" t="s">
        <v>11</v>
      </c>
      <c r="AV7" s="6" t="s">
        <v>11</v>
      </c>
      <c r="AW7" s="16"/>
      <c r="AX7" s="44">
        <v>2.3</v>
      </c>
      <c r="AY7" s="46"/>
      <c r="AZ7" s="44" t="s">
        <v>11</v>
      </c>
      <c r="BA7" s="45"/>
      <c r="BB7" s="44">
        <f>SUM(AX7:BA7)</f>
        <v>2.3</v>
      </c>
      <c r="BC7" s="16"/>
      <c r="BD7" s="20">
        <v>12950</v>
      </c>
      <c r="BE7" s="16"/>
      <c r="BF7" s="20" t="s">
        <v>11</v>
      </c>
      <c r="BG7" s="16"/>
      <c r="BH7" s="14">
        <f>SUM(BD7:BG7)</f>
        <v>12950</v>
      </c>
      <c r="BI7" s="63"/>
      <c r="BJ7" s="64">
        <v>120</v>
      </c>
    </row>
    <row r="8" spans="1:62" ht="10.5" customHeight="1">
      <c r="A8" s="71" t="s">
        <v>3</v>
      </c>
      <c r="B8" s="23"/>
      <c r="C8" s="47">
        <v>1631.3</v>
      </c>
      <c r="D8" s="48">
        <v>0.7</v>
      </c>
      <c r="E8" s="48"/>
      <c r="F8" s="49">
        <f>SUM(C8:E8)</f>
        <v>1632</v>
      </c>
      <c r="G8" s="17"/>
      <c r="H8" s="21">
        <v>6348002</v>
      </c>
      <c r="I8" s="4">
        <v>2660</v>
      </c>
      <c r="J8" s="17"/>
      <c r="K8" s="12">
        <f>SUM(H8:J8)</f>
        <v>6350662</v>
      </c>
      <c r="L8" s="17"/>
      <c r="M8" s="12">
        <v>114497</v>
      </c>
      <c r="N8" s="17"/>
      <c r="O8" s="49">
        <v>46.6</v>
      </c>
      <c r="P8" s="48"/>
      <c r="Q8" s="49">
        <v>2.1</v>
      </c>
      <c r="R8" s="48"/>
      <c r="S8" s="49">
        <f>SUM(O8:Q8)</f>
        <v>48.7</v>
      </c>
      <c r="T8" s="17"/>
      <c r="U8" s="12">
        <v>170009</v>
      </c>
      <c r="V8" s="17"/>
      <c r="W8" s="21">
        <v>6810</v>
      </c>
      <c r="X8" s="17"/>
      <c r="Y8" s="21">
        <f>SUM(U8:W8)</f>
        <v>176819</v>
      </c>
      <c r="Z8" s="17"/>
      <c r="AA8" s="12">
        <v>3696</v>
      </c>
      <c r="AB8" s="17"/>
      <c r="AC8" s="47"/>
      <c r="AD8" s="48"/>
      <c r="AE8" s="47"/>
      <c r="AF8" s="48"/>
      <c r="AG8" s="47"/>
      <c r="AH8" s="17"/>
      <c r="AI8" s="12"/>
      <c r="AJ8" s="17"/>
      <c r="AK8" s="21"/>
      <c r="AL8" s="17"/>
      <c r="AM8" s="12"/>
      <c r="AN8" s="17"/>
      <c r="AO8" s="21"/>
      <c r="AP8" s="59" t="s">
        <v>10</v>
      </c>
      <c r="AQ8" s="59" t="s">
        <v>10</v>
      </c>
      <c r="AR8" s="59" t="s">
        <v>10</v>
      </c>
      <c r="AS8" s="4" t="s">
        <v>10</v>
      </c>
      <c r="AT8" s="4" t="s">
        <v>10</v>
      </c>
      <c r="AU8" s="4" t="s">
        <v>10</v>
      </c>
      <c r="AV8" s="4" t="s">
        <v>10</v>
      </c>
      <c r="AW8" s="17"/>
      <c r="AX8" s="47">
        <v>1677.9</v>
      </c>
      <c r="AY8" s="49"/>
      <c r="AZ8" s="47">
        <v>2.8</v>
      </c>
      <c r="BA8" s="48"/>
      <c r="BB8" s="47">
        <f>SUM(AX8:AZ8)</f>
        <v>1680.7</v>
      </c>
      <c r="BC8" s="17"/>
      <c r="BD8" s="21">
        <v>6518011</v>
      </c>
      <c r="BE8" s="17"/>
      <c r="BF8" s="21">
        <v>9470</v>
      </c>
      <c r="BG8" s="17"/>
      <c r="BH8" s="12">
        <f>SUM(BD8:BF8)</f>
        <v>6527481</v>
      </c>
      <c r="BI8" s="18"/>
      <c r="BJ8" s="19">
        <v>118193</v>
      </c>
    </row>
    <row r="9" spans="1:62" ht="10.5" customHeight="1">
      <c r="A9" s="71"/>
      <c r="B9" s="23"/>
      <c r="C9" s="47"/>
      <c r="D9" s="48"/>
      <c r="E9" s="48"/>
      <c r="F9" s="49"/>
      <c r="G9" s="17"/>
      <c r="H9" s="21"/>
      <c r="I9" s="4"/>
      <c r="J9" s="17"/>
      <c r="K9" s="12"/>
      <c r="L9" s="17"/>
      <c r="M9" s="12"/>
      <c r="N9" s="17"/>
      <c r="O9" s="49"/>
      <c r="P9" s="48"/>
      <c r="Q9" s="49"/>
      <c r="R9" s="48"/>
      <c r="S9" s="49"/>
      <c r="T9" s="17"/>
      <c r="U9" s="12"/>
      <c r="V9" s="17"/>
      <c r="W9" s="21"/>
      <c r="X9" s="17"/>
      <c r="Y9" s="21"/>
      <c r="Z9" s="17"/>
      <c r="AA9" s="21"/>
      <c r="AB9" s="69" t="s">
        <v>24</v>
      </c>
      <c r="AC9" s="47">
        <v>5.1</v>
      </c>
      <c r="AD9" s="53" t="s">
        <v>24</v>
      </c>
      <c r="AE9" s="47">
        <v>1</v>
      </c>
      <c r="AF9" s="53" t="s">
        <v>24</v>
      </c>
      <c r="AG9" s="47">
        <f>SUM(AC9:AE9)</f>
        <v>6.1</v>
      </c>
      <c r="AH9" s="26" t="s">
        <v>24</v>
      </c>
      <c r="AI9" s="21">
        <v>13800</v>
      </c>
      <c r="AJ9" s="26" t="s">
        <v>24</v>
      </c>
      <c r="AK9" s="21">
        <v>1300</v>
      </c>
      <c r="AL9" s="26" t="s">
        <v>24</v>
      </c>
      <c r="AM9" s="12">
        <f>SUM(AI9:AK9)</f>
        <v>15100</v>
      </c>
      <c r="AN9" s="26" t="s">
        <v>24</v>
      </c>
      <c r="AO9" s="12">
        <v>284</v>
      </c>
      <c r="AP9" s="59"/>
      <c r="AQ9" s="59"/>
      <c r="AR9" s="59"/>
      <c r="AS9" s="4"/>
      <c r="AT9" s="4"/>
      <c r="AU9" s="4"/>
      <c r="AV9" s="4"/>
      <c r="AW9" s="25" t="s">
        <v>24</v>
      </c>
      <c r="AX9" s="47">
        <v>5.1</v>
      </c>
      <c r="AY9" s="27" t="s">
        <v>24</v>
      </c>
      <c r="AZ9" s="47">
        <v>1</v>
      </c>
      <c r="BA9" s="27" t="s">
        <v>24</v>
      </c>
      <c r="BB9" s="47">
        <f>SUM(AX9:AZ9)</f>
        <v>6.1</v>
      </c>
      <c r="BC9" s="25" t="s">
        <v>24</v>
      </c>
      <c r="BD9" s="21">
        <v>13800</v>
      </c>
      <c r="BE9" s="25" t="s">
        <v>24</v>
      </c>
      <c r="BF9" s="21">
        <v>1300</v>
      </c>
      <c r="BG9" s="25" t="s">
        <v>24</v>
      </c>
      <c r="BH9" s="21">
        <f>SUM(BD9:BF9)</f>
        <v>15100</v>
      </c>
      <c r="BI9" s="25" t="s">
        <v>24</v>
      </c>
      <c r="BJ9" s="19">
        <v>284</v>
      </c>
    </row>
    <row r="10" spans="1:62" ht="10.5" customHeight="1">
      <c r="A10" s="71" t="s">
        <v>4</v>
      </c>
      <c r="B10" s="23"/>
      <c r="C10" s="47">
        <v>3554.8</v>
      </c>
      <c r="D10" s="48">
        <v>49.5</v>
      </c>
      <c r="E10" s="48"/>
      <c r="F10" s="49">
        <f aca="true" t="shared" si="0" ref="F10:F18">SUM(C10:E10)</f>
        <v>3604.3</v>
      </c>
      <c r="G10" s="17"/>
      <c r="H10" s="21">
        <v>13321000</v>
      </c>
      <c r="I10" s="4">
        <v>128510</v>
      </c>
      <c r="J10" s="17"/>
      <c r="K10" s="12">
        <f aca="true" t="shared" si="1" ref="K10:K18">SUM(H10:J10)</f>
        <v>13449510</v>
      </c>
      <c r="L10" s="17"/>
      <c r="M10" s="12">
        <v>219044</v>
      </c>
      <c r="N10" s="17"/>
      <c r="O10" s="49">
        <v>12.3</v>
      </c>
      <c r="P10" s="48"/>
      <c r="Q10" s="49">
        <v>1.4</v>
      </c>
      <c r="R10" s="48"/>
      <c r="S10" s="49">
        <f>SUM(O10,Q10)</f>
        <v>13.700000000000001</v>
      </c>
      <c r="T10" s="17"/>
      <c r="U10" s="12">
        <v>49100</v>
      </c>
      <c r="V10" s="17"/>
      <c r="W10" s="21">
        <v>4100</v>
      </c>
      <c r="X10" s="17"/>
      <c r="Y10" s="21">
        <f aca="true" t="shared" si="2" ref="Y10:Y20">SUM(U10:W10)</f>
        <v>53200</v>
      </c>
      <c r="Z10" s="17"/>
      <c r="AA10" s="21">
        <v>1211</v>
      </c>
      <c r="AB10" s="12"/>
      <c r="AC10" s="47"/>
      <c r="AD10" s="23"/>
      <c r="AE10" s="49" t="s">
        <v>10</v>
      </c>
      <c r="AF10" s="50"/>
      <c r="AG10" s="23"/>
      <c r="AH10" s="18"/>
      <c r="AI10" s="12"/>
      <c r="AJ10" s="18"/>
      <c r="AK10" s="12" t="s">
        <v>10</v>
      </c>
      <c r="AL10" s="18"/>
      <c r="AM10" s="9"/>
      <c r="AN10" s="18"/>
      <c r="AO10" s="9"/>
      <c r="AP10" s="59">
        <v>0.1</v>
      </c>
      <c r="AQ10" s="59" t="s">
        <v>10</v>
      </c>
      <c r="AR10" s="59">
        <f>SUM(AP10:AQ10)</f>
        <v>0.1</v>
      </c>
      <c r="AS10" s="4">
        <v>250</v>
      </c>
      <c r="AT10" s="4" t="s">
        <v>10</v>
      </c>
      <c r="AU10" s="4">
        <f>SUM(AS10:AT10)</f>
        <v>250</v>
      </c>
      <c r="AV10" s="4">
        <v>5</v>
      </c>
      <c r="AW10" s="17"/>
      <c r="AX10" s="47">
        <v>3567.2</v>
      </c>
      <c r="AY10" s="49"/>
      <c r="AZ10" s="47">
        <v>50.9</v>
      </c>
      <c r="BA10" s="48"/>
      <c r="BB10" s="47">
        <f aca="true" t="shared" si="3" ref="BB10:BB18">SUM(AX10:AZ10)</f>
        <v>3618.1</v>
      </c>
      <c r="BC10" s="17"/>
      <c r="BD10" s="21">
        <v>13370350</v>
      </c>
      <c r="BE10" s="17"/>
      <c r="BF10" s="21">
        <v>132610</v>
      </c>
      <c r="BG10" s="17"/>
      <c r="BH10" s="12">
        <f aca="true" t="shared" si="4" ref="BH10:BH20">SUM(BD10:BF10)</f>
        <v>13502960</v>
      </c>
      <c r="BI10" s="18"/>
      <c r="BJ10" s="19">
        <v>220260</v>
      </c>
    </row>
    <row r="11" spans="1:62" ht="10.5" customHeight="1">
      <c r="A11" s="71"/>
      <c r="B11" s="23"/>
      <c r="C11" s="49"/>
      <c r="D11" s="48"/>
      <c r="E11" s="48"/>
      <c r="F11" s="49"/>
      <c r="G11" s="17"/>
      <c r="H11" s="21"/>
      <c r="I11" s="4"/>
      <c r="J11" s="17"/>
      <c r="K11" s="12"/>
      <c r="L11" s="17"/>
      <c r="M11" s="12"/>
      <c r="N11" s="17"/>
      <c r="O11" s="49"/>
      <c r="P11" s="48"/>
      <c r="Q11" s="49"/>
      <c r="R11" s="48"/>
      <c r="S11" s="49"/>
      <c r="T11" s="17"/>
      <c r="U11" s="12"/>
      <c r="V11" s="17"/>
      <c r="W11" s="21"/>
      <c r="X11" s="17"/>
      <c r="Y11" s="21"/>
      <c r="Z11" s="17"/>
      <c r="AA11" s="21"/>
      <c r="AB11" s="69" t="s">
        <v>24</v>
      </c>
      <c r="AC11" s="47">
        <v>1.2</v>
      </c>
      <c r="AD11" s="53"/>
      <c r="AE11" s="47"/>
      <c r="AF11" s="53" t="s">
        <v>24</v>
      </c>
      <c r="AG11" s="49">
        <f>SUM(AC11:AE11)</f>
        <v>1.2</v>
      </c>
      <c r="AH11" s="53" t="s">
        <v>24</v>
      </c>
      <c r="AI11" s="9">
        <v>2400</v>
      </c>
      <c r="AJ11" s="26"/>
      <c r="AK11" s="12"/>
      <c r="AL11" s="26" t="s">
        <v>24</v>
      </c>
      <c r="AM11" s="12">
        <f>SUM(AI11:AK11)</f>
        <v>2400</v>
      </c>
      <c r="AN11" s="26" t="s">
        <v>24</v>
      </c>
      <c r="AO11" s="21">
        <v>72</v>
      </c>
      <c r="AP11" s="59"/>
      <c r="AQ11" s="59"/>
      <c r="AR11" s="59"/>
      <c r="AS11" s="4"/>
      <c r="AT11" s="4"/>
      <c r="AU11" s="4"/>
      <c r="AV11" s="4"/>
      <c r="AW11" s="25" t="s">
        <v>24</v>
      </c>
      <c r="AX11" s="47">
        <v>1.2</v>
      </c>
      <c r="AY11" s="27"/>
      <c r="AZ11" s="47"/>
      <c r="BA11" s="27" t="s">
        <v>24</v>
      </c>
      <c r="BB11" s="47">
        <f>SUM(AX11:AZ11)</f>
        <v>1.2</v>
      </c>
      <c r="BC11" s="27" t="s">
        <v>24</v>
      </c>
      <c r="BD11" s="12">
        <v>2400</v>
      </c>
      <c r="BE11" s="25"/>
      <c r="BF11" s="21"/>
      <c r="BG11" s="25" t="s">
        <v>24</v>
      </c>
      <c r="BH11" s="12">
        <f>SUM(BD11:BF11)</f>
        <v>2400</v>
      </c>
      <c r="BI11" s="25" t="s">
        <v>24</v>
      </c>
      <c r="BJ11" s="19">
        <v>72</v>
      </c>
    </row>
    <row r="12" spans="1:62" ht="10.5" customHeight="1">
      <c r="A12" s="7" t="s">
        <v>5</v>
      </c>
      <c r="B12" s="23"/>
      <c r="C12" s="49">
        <v>2893</v>
      </c>
      <c r="D12" s="48">
        <v>16</v>
      </c>
      <c r="E12" s="48"/>
      <c r="F12" s="49">
        <f t="shared" si="0"/>
        <v>2909</v>
      </c>
      <c r="G12" s="17"/>
      <c r="H12" s="21">
        <v>9875590</v>
      </c>
      <c r="I12" s="4">
        <v>18700</v>
      </c>
      <c r="J12" s="17"/>
      <c r="K12" s="12">
        <f t="shared" si="1"/>
        <v>9894290</v>
      </c>
      <c r="L12" s="17"/>
      <c r="M12" s="12">
        <v>164215</v>
      </c>
      <c r="N12" s="17"/>
      <c r="O12" s="49">
        <v>44.5</v>
      </c>
      <c r="P12" s="48"/>
      <c r="Q12" s="49">
        <v>1.8</v>
      </c>
      <c r="R12" s="48"/>
      <c r="S12" s="49">
        <f>SUM(O12,Q12)</f>
        <v>46.3</v>
      </c>
      <c r="T12" s="17"/>
      <c r="U12" s="12">
        <v>373050</v>
      </c>
      <c r="V12" s="17"/>
      <c r="W12" s="21">
        <v>4300</v>
      </c>
      <c r="X12" s="17"/>
      <c r="Y12" s="21">
        <f t="shared" si="2"/>
        <v>377350</v>
      </c>
      <c r="Z12" s="17"/>
      <c r="AA12" s="21">
        <v>7668</v>
      </c>
      <c r="AB12" s="12"/>
      <c r="AC12" s="47" t="s">
        <v>11</v>
      </c>
      <c r="AD12" s="48"/>
      <c r="AE12" s="47" t="s">
        <v>11</v>
      </c>
      <c r="AF12" s="48"/>
      <c r="AG12" s="47" t="s">
        <v>11</v>
      </c>
      <c r="AH12" s="17"/>
      <c r="AI12" s="12" t="s">
        <v>11</v>
      </c>
      <c r="AJ12" s="17"/>
      <c r="AK12" s="12" t="s">
        <v>11</v>
      </c>
      <c r="AL12" s="17"/>
      <c r="AM12" s="12" t="s">
        <v>11</v>
      </c>
      <c r="AN12" s="17"/>
      <c r="AO12" s="21" t="s">
        <v>11</v>
      </c>
      <c r="AP12" s="59" t="s">
        <v>10</v>
      </c>
      <c r="AQ12" s="59" t="s">
        <v>10</v>
      </c>
      <c r="AR12" s="59" t="s">
        <v>10</v>
      </c>
      <c r="AS12" s="4" t="s">
        <v>10</v>
      </c>
      <c r="AT12" s="4" t="s">
        <v>10</v>
      </c>
      <c r="AU12" s="4" t="s">
        <v>10</v>
      </c>
      <c r="AV12" s="4" t="s">
        <v>10</v>
      </c>
      <c r="AW12" s="17"/>
      <c r="AX12" s="47">
        <v>2937.5</v>
      </c>
      <c r="AY12" s="49"/>
      <c r="AZ12" s="47">
        <v>17.8</v>
      </c>
      <c r="BA12" s="48"/>
      <c r="BB12" s="47">
        <f t="shared" si="3"/>
        <v>2955.3</v>
      </c>
      <c r="BC12" s="17"/>
      <c r="BD12" s="21">
        <v>10248640</v>
      </c>
      <c r="BE12" s="17"/>
      <c r="BF12" s="21">
        <v>23000</v>
      </c>
      <c r="BG12" s="17"/>
      <c r="BH12" s="12">
        <f t="shared" si="4"/>
        <v>10271640</v>
      </c>
      <c r="BI12" s="18"/>
      <c r="BJ12" s="19">
        <v>171883</v>
      </c>
    </row>
    <row r="13" spans="1:62" ht="10.5" customHeight="1">
      <c r="A13" s="7" t="s">
        <v>6</v>
      </c>
      <c r="B13" s="23"/>
      <c r="C13" s="49">
        <v>726.4</v>
      </c>
      <c r="D13" s="48">
        <v>13.1</v>
      </c>
      <c r="E13" s="48"/>
      <c r="F13" s="49">
        <f t="shared" si="0"/>
        <v>739.5</v>
      </c>
      <c r="G13" s="17"/>
      <c r="H13" s="21">
        <v>3472100</v>
      </c>
      <c r="I13" s="4">
        <v>58320</v>
      </c>
      <c r="J13" s="17"/>
      <c r="K13" s="12">
        <f t="shared" si="1"/>
        <v>3530420</v>
      </c>
      <c r="L13" s="17"/>
      <c r="M13" s="12">
        <v>32334</v>
      </c>
      <c r="N13" s="17"/>
      <c r="O13" s="49">
        <v>3.4</v>
      </c>
      <c r="P13" s="48"/>
      <c r="Q13" s="49">
        <v>1.2</v>
      </c>
      <c r="R13" s="48"/>
      <c r="S13" s="49">
        <f>SUM(O13,Q13)</f>
        <v>4.6</v>
      </c>
      <c r="T13" s="17"/>
      <c r="U13" s="12">
        <v>20080</v>
      </c>
      <c r="V13" s="17"/>
      <c r="W13" s="21">
        <v>1600</v>
      </c>
      <c r="X13" s="17"/>
      <c r="Y13" s="21">
        <f t="shared" si="2"/>
        <v>21680</v>
      </c>
      <c r="Z13" s="17"/>
      <c r="AA13" s="21">
        <v>489</v>
      </c>
      <c r="AB13" s="12"/>
      <c r="AC13" s="47" t="s">
        <v>11</v>
      </c>
      <c r="AD13" s="48"/>
      <c r="AE13" s="47" t="s">
        <v>11</v>
      </c>
      <c r="AF13" s="48"/>
      <c r="AG13" s="47" t="s">
        <v>11</v>
      </c>
      <c r="AH13" s="17"/>
      <c r="AI13" s="12" t="s">
        <v>11</v>
      </c>
      <c r="AJ13" s="17"/>
      <c r="AK13" s="21" t="s">
        <v>11</v>
      </c>
      <c r="AL13" s="17"/>
      <c r="AM13" s="12" t="s">
        <v>11</v>
      </c>
      <c r="AN13" s="17"/>
      <c r="AO13" s="21" t="s">
        <v>11</v>
      </c>
      <c r="AP13" s="59">
        <v>1.3</v>
      </c>
      <c r="AQ13" s="59">
        <v>3.1</v>
      </c>
      <c r="AR13" s="59">
        <f>SUM(AP13:AQ13)</f>
        <v>4.4</v>
      </c>
      <c r="AS13" s="4">
        <v>6500</v>
      </c>
      <c r="AT13" s="4">
        <v>15500</v>
      </c>
      <c r="AU13" s="4">
        <f>SUM(AS13:AT13)</f>
        <v>22000</v>
      </c>
      <c r="AV13" s="4">
        <v>440</v>
      </c>
      <c r="AW13" s="17"/>
      <c r="AX13" s="47">
        <v>731.1</v>
      </c>
      <c r="AY13" s="49"/>
      <c r="AZ13" s="47">
        <v>17.4</v>
      </c>
      <c r="BA13" s="49"/>
      <c r="BB13" s="47">
        <f t="shared" si="3"/>
        <v>748.5</v>
      </c>
      <c r="BC13" s="17"/>
      <c r="BD13" s="21">
        <v>3498680</v>
      </c>
      <c r="BE13" s="17"/>
      <c r="BF13" s="21">
        <v>75420</v>
      </c>
      <c r="BG13" s="17"/>
      <c r="BH13" s="12">
        <f t="shared" si="4"/>
        <v>3574100</v>
      </c>
      <c r="BI13" s="18"/>
      <c r="BJ13" s="19">
        <v>33263</v>
      </c>
    </row>
    <row r="14" spans="1:62" ht="10.5" customHeight="1">
      <c r="A14" s="71" t="s">
        <v>7</v>
      </c>
      <c r="B14" s="23"/>
      <c r="C14" s="49">
        <v>576.4</v>
      </c>
      <c r="D14" s="48">
        <v>6.8</v>
      </c>
      <c r="E14" s="48"/>
      <c r="F14" s="49">
        <f t="shared" si="0"/>
        <v>583.1999999999999</v>
      </c>
      <c r="G14" s="17"/>
      <c r="H14" s="21">
        <v>3072140</v>
      </c>
      <c r="I14" s="4">
        <v>12690</v>
      </c>
      <c r="J14" s="17"/>
      <c r="K14" s="12">
        <f t="shared" si="1"/>
        <v>3084830</v>
      </c>
      <c r="L14" s="17"/>
      <c r="M14" s="12">
        <v>44207</v>
      </c>
      <c r="N14" s="17"/>
      <c r="O14" s="49">
        <v>7.5</v>
      </c>
      <c r="P14" s="48"/>
      <c r="Q14" s="49">
        <v>1.1</v>
      </c>
      <c r="R14" s="48"/>
      <c r="S14" s="49">
        <f>SUM(O14,Q14)</f>
        <v>8.6</v>
      </c>
      <c r="T14" s="17"/>
      <c r="U14" s="12">
        <v>21650</v>
      </c>
      <c r="V14" s="17"/>
      <c r="W14" s="21">
        <v>3400</v>
      </c>
      <c r="X14" s="17"/>
      <c r="Y14" s="21">
        <f t="shared" si="2"/>
        <v>25050</v>
      </c>
      <c r="Z14" s="17"/>
      <c r="AA14" s="21">
        <v>371</v>
      </c>
      <c r="AB14" s="9"/>
      <c r="AC14" s="49" t="s">
        <v>10</v>
      </c>
      <c r="AD14" s="48"/>
      <c r="AE14" s="47" t="s">
        <v>10</v>
      </c>
      <c r="AF14" s="48"/>
      <c r="AG14" s="47" t="s">
        <v>10</v>
      </c>
      <c r="AH14" s="17"/>
      <c r="AI14" s="12" t="s">
        <v>10</v>
      </c>
      <c r="AJ14" s="17"/>
      <c r="AK14" s="21" t="s">
        <v>10</v>
      </c>
      <c r="AL14" s="17"/>
      <c r="AM14" s="12" t="s">
        <v>10</v>
      </c>
      <c r="AN14" s="17"/>
      <c r="AO14" s="21" t="s">
        <v>10</v>
      </c>
      <c r="AP14" s="59" t="s">
        <v>10</v>
      </c>
      <c r="AQ14" s="59" t="s">
        <v>10</v>
      </c>
      <c r="AR14" s="59" t="s">
        <v>10</v>
      </c>
      <c r="AS14" s="4" t="s">
        <v>10</v>
      </c>
      <c r="AT14" s="4" t="s">
        <v>10</v>
      </c>
      <c r="AU14" s="4" t="s">
        <v>10</v>
      </c>
      <c r="AV14" s="4" t="s">
        <v>10</v>
      </c>
      <c r="AW14" s="17"/>
      <c r="AX14" s="47">
        <v>583.9</v>
      </c>
      <c r="AY14" s="49"/>
      <c r="AZ14" s="47">
        <v>7.9</v>
      </c>
      <c r="BA14" s="49"/>
      <c r="BB14" s="47">
        <f t="shared" si="3"/>
        <v>591.8</v>
      </c>
      <c r="BC14" s="17"/>
      <c r="BD14" s="21">
        <v>3093790</v>
      </c>
      <c r="BE14" s="17"/>
      <c r="BF14" s="21">
        <v>16090</v>
      </c>
      <c r="BG14" s="17"/>
      <c r="BH14" s="12">
        <f t="shared" si="4"/>
        <v>3109880</v>
      </c>
      <c r="BI14" s="18"/>
      <c r="BJ14" s="19">
        <v>44578</v>
      </c>
    </row>
    <row r="15" spans="1:62" ht="10.5" customHeight="1">
      <c r="A15" s="71"/>
      <c r="B15" s="23"/>
      <c r="C15" s="49"/>
      <c r="D15" s="48"/>
      <c r="E15" s="48"/>
      <c r="F15" s="49"/>
      <c r="G15" s="17"/>
      <c r="H15" s="21"/>
      <c r="I15" s="17"/>
      <c r="J15" s="17"/>
      <c r="K15" s="12"/>
      <c r="L15" s="17"/>
      <c r="M15" s="12"/>
      <c r="N15" s="17"/>
      <c r="O15" s="49"/>
      <c r="P15" s="48"/>
      <c r="Q15" s="49"/>
      <c r="R15" s="48"/>
      <c r="S15" s="49"/>
      <c r="T15" s="17"/>
      <c r="U15" s="12"/>
      <c r="V15" s="17"/>
      <c r="W15" s="21"/>
      <c r="X15" s="17"/>
      <c r="Y15" s="21"/>
      <c r="Z15" s="17"/>
      <c r="AA15" s="21"/>
      <c r="AB15" s="9"/>
      <c r="AC15" s="9"/>
      <c r="AD15" s="53"/>
      <c r="AE15" s="47"/>
      <c r="AF15" s="53"/>
      <c r="AG15" s="54"/>
      <c r="AH15" s="26"/>
      <c r="AI15" s="15"/>
      <c r="AJ15" s="26"/>
      <c r="AK15" s="21"/>
      <c r="AL15" s="25"/>
      <c r="AM15" s="12"/>
      <c r="AN15" s="25"/>
      <c r="AO15" s="21"/>
      <c r="AP15" s="59"/>
      <c r="AQ15" s="59"/>
      <c r="AR15" s="59"/>
      <c r="AS15" s="4"/>
      <c r="AT15" s="4"/>
      <c r="AU15" s="4"/>
      <c r="AV15" s="4"/>
      <c r="AW15" s="25"/>
      <c r="AX15" s="65"/>
      <c r="AY15" s="27"/>
      <c r="AZ15" s="47"/>
      <c r="BA15" s="27"/>
      <c r="BB15" s="47"/>
      <c r="BC15" s="25"/>
      <c r="BD15" s="21"/>
      <c r="BE15" s="25"/>
      <c r="BF15" s="21"/>
      <c r="BG15" s="25"/>
      <c r="BH15" s="12"/>
      <c r="BI15" s="25"/>
      <c r="BJ15" s="19"/>
    </row>
    <row r="16" spans="1:62" ht="10.5" customHeight="1">
      <c r="A16" s="71" t="s">
        <v>8</v>
      </c>
      <c r="B16" s="23"/>
      <c r="C16" s="49">
        <v>2974.4</v>
      </c>
      <c r="D16" s="48">
        <v>13.4</v>
      </c>
      <c r="E16" s="48"/>
      <c r="F16" s="49">
        <f t="shared" si="0"/>
        <v>2987.8</v>
      </c>
      <c r="G16" s="17"/>
      <c r="H16" s="21">
        <v>11863370</v>
      </c>
      <c r="I16" s="17">
        <v>74410</v>
      </c>
      <c r="J16" s="17"/>
      <c r="K16" s="12">
        <f t="shared" si="1"/>
        <v>11937780</v>
      </c>
      <c r="L16" s="17"/>
      <c r="M16" s="12">
        <v>309270</v>
      </c>
      <c r="N16" s="17"/>
      <c r="O16" s="49">
        <v>8.2</v>
      </c>
      <c r="P16" s="48"/>
      <c r="Q16" s="49">
        <v>8.7</v>
      </c>
      <c r="R16" s="48"/>
      <c r="S16" s="49">
        <f>SUM(O16,Q16)</f>
        <v>16.9</v>
      </c>
      <c r="T16" s="17"/>
      <c r="U16" s="12">
        <v>67900</v>
      </c>
      <c r="V16" s="17"/>
      <c r="W16" s="21">
        <v>41940</v>
      </c>
      <c r="X16" s="17"/>
      <c r="Y16" s="21">
        <f t="shared" si="2"/>
        <v>109840</v>
      </c>
      <c r="Z16" s="17"/>
      <c r="AA16" s="21">
        <v>2519</v>
      </c>
      <c r="AB16" s="9"/>
      <c r="AC16" s="49"/>
      <c r="AD16" s="48"/>
      <c r="AE16" s="47"/>
      <c r="AF16" s="48"/>
      <c r="AG16" s="47"/>
      <c r="AH16" s="17"/>
      <c r="AI16" s="12"/>
      <c r="AJ16" s="17"/>
      <c r="AK16" s="21"/>
      <c r="AL16" s="17"/>
      <c r="AM16" s="12"/>
      <c r="AN16" s="17"/>
      <c r="AO16" s="21"/>
      <c r="AP16" s="59" t="s">
        <v>10</v>
      </c>
      <c r="AQ16" s="59" t="s">
        <v>10</v>
      </c>
      <c r="AR16" s="59" t="s">
        <v>10</v>
      </c>
      <c r="AS16" s="4" t="s">
        <v>10</v>
      </c>
      <c r="AT16" s="4" t="s">
        <v>10</v>
      </c>
      <c r="AU16" s="4" t="s">
        <v>10</v>
      </c>
      <c r="AV16" s="4" t="s">
        <v>10</v>
      </c>
      <c r="AW16" s="17"/>
      <c r="AX16" s="47">
        <v>2982.6</v>
      </c>
      <c r="AY16" s="49"/>
      <c r="AZ16" s="47">
        <v>22.1</v>
      </c>
      <c r="BA16" s="48"/>
      <c r="BB16" s="47">
        <f t="shared" si="3"/>
        <v>3004.7</v>
      </c>
      <c r="BC16" s="17"/>
      <c r="BD16" s="21">
        <v>11931270</v>
      </c>
      <c r="BE16" s="17"/>
      <c r="BF16" s="21">
        <v>116350</v>
      </c>
      <c r="BG16" s="17"/>
      <c r="BH16" s="12">
        <f t="shared" si="4"/>
        <v>12047620</v>
      </c>
      <c r="BI16" s="18"/>
      <c r="BJ16" s="19">
        <v>311789</v>
      </c>
    </row>
    <row r="17" spans="1:62" ht="10.5" customHeight="1">
      <c r="A17" s="71"/>
      <c r="B17" s="24"/>
      <c r="C17" s="49"/>
      <c r="D17" s="48"/>
      <c r="E17" s="27"/>
      <c r="F17" s="49"/>
      <c r="G17" s="27"/>
      <c r="H17" s="21"/>
      <c r="I17" s="12"/>
      <c r="J17" s="27"/>
      <c r="K17" s="12"/>
      <c r="L17" s="27"/>
      <c r="M17" s="12"/>
      <c r="N17" s="17"/>
      <c r="O17" s="49"/>
      <c r="P17" s="48"/>
      <c r="Q17" s="23"/>
      <c r="R17" s="48"/>
      <c r="S17" s="49"/>
      <c r="T17" s="18"/>
      <c r="U17" s="9"/>
      <c r="V17" s="17"/>
      <c r="W17" s="21"/>
      <c r="X17" s="17"/>
      <c r="Y17" s="21"/>
      <c r="Z17" s="17"/>
      <c r="AA17" s="21"/>
      <c r="AB17" s="69" t="s">
        <v>24</v>
      </c>
      <c r="AC17" s="54">
        <v>6.2</v>
      </c>
      <c r="AD17" s="53" t="s">
        <v>24</v>
      </c>
      <c r="AE17" s="54">
        <v>0.3</v>
      </c>
      <c r="AF17" s="53" t="s">
        <v>24</v>
      </c>
      <c r="AG17" s="54">
        <f>SUM(AC17:AE17)</f>
        <v>6.5</v>
      </c>
      <c r="AH17" s="26" t="s">
        <v>24</v>
      </c>
      <c r="AI17" s="15">
        <v>6325</v>
      </c>
      <c r="AJ17" s="26" t="s">
        <v>24</v>
      </c>
      <c r="AK17" s="15">
        <v>150</v>
      </c>
      <c r="AL17" s="25" t="s">
        <v>24</v>
      </c>
      <c r="AM17" s="12">
        <f>SUM(AI17:AK17)</f>
        <v>6475</v>
      </c>
      <c r="AN17" s="25" t="s">
        <v>24</v>
      </c>
      <c r="AO17" s="21">
        <v>292</v>
      </c>
      <c r="AP17" s="59"/>
      <c r="AQ17" s="49"/>
      <c r="AR17" s="59"/>
      <c r="AS17" s="4"/>
      <c r="AT17" s="12"/>
      <c r="AU17" s="4"/>
      <c r="AV17" s="4"/>
      <c r="AW17" s="25" t="s">
        <v>24</v>
      </c>
      <c r="AX17" s="47">
        <v>6.2</v>
      </c>
      <c r="AY17" s="27" t="s">
        <v>24</v>
      </c>
      <c r="AZ17" s="47">
        <v>0.3</v>
      </c>
      <c r="BA17" s="27" t="s">
        <v>24</v>
      </c>
      <c r="BB17" s="47">
        <f t="shared" si="3"/>
        <v>6.5</v>
      </c>
      <c r="BC17" s="25" t="s">
        <v>24</v>
      </c>
      <c r="BD17" s="21">
        <v>6325</v>
      </c>
      <c r="BE17" s="25" t="s">
        <v>24</v>
      </c>
      <c r="BF17" s="12">
        <v>150</v>
      </c>
      <c r="BG17" s="25" t="s">
        <v>24</v>
      </c>
      <c r="BH17" s="12">
        <f t="shared" si="4"/>
        <v>6475</v>
      </c>
      <c r="BI17" s="25" t="s">
        <v>24</v>
      </c>
      <c r="BJ17" s="19">
        <v>292</v>
      </c>
    </row>
    <row r="18" spans="1:62" ht="10.5" customHeight="1">
      <c r="A18" s="71" t="s">
        <v>9</v>
      </c>
      <c r="B18" s="23"/>
      <c r="C18" s="49">
        <v>1005.4</v>
      </c>
      <c r="D18" s="48">
        <v>0.4</v>
      </c>
      <c r="E18" s="50"/>
      <c r="F18" s="49">
        <f t="shared" si="0"/>
        <v>1005.8</v>
      </c>
      <c r="G18" s="17"/>
      <c r="H18" s="21">
        <v>3319615</v>
      </c>
      <c r="I18" s="9">
        <v>1200</v>
      </c>
      <c r="J18" s="18"/>
      <c r="K18" s="12">
        <f t="shared" si="1"/>
        <v>3320815</v>
      </c>
      <c r="L18" s="17"/>
      <c r="M18" s="12">
        <v>79774</v>
      </c>
      <c r="N18" s="18"/>
      <c r="O18" s="49">
        <v>29</v>
      </c>
      <c r="P18" s="48"/>
      <c r="Q18" s="49">
        <v>6.1</v>
      </c>
      <c r="R18" s="50"/>
      <c r="S18" s="49">
        <f>SUM(O18,Q18)</f>
        <v>35.1</v>
      </c>
      <c r="T18" s="17"/>
      <c r="U18" s="12">
        <v>76749</v>
      </c>
      <c r="V18" s="17"/>
      <c r="W18" s="34">
        <v>13530</v>
      </c>
      <c r="X18" s="18"/>
      <c r="Y18" s="21">
        <f t="shared" si="2"/>
        <v>90279</v>
      </c>
      <c r="Z18" s="17"/>
      <c r="AA18" s="21">
        <v>2465</v>
      </c>
      <c r="AB18" s="12"/>
      <c r="AC18" s="47" t="s">
        <v>10</v>
      </c>
      <c r="AD18" s="48"/>
      <c r="AE18" s="47" t="s">
        <v>10</v>
      </c>
      <c r="AF18" s="48"/>
      <c r="AG18" s="47" t="s">
        <v>11</v>
      </c>
      <c r="AH18" s="17"/>
      <c r="AI18" s="12" t="s">
        <v>11</v>
      </c>
      <c r="AJ18" s="17"/>
      <c r="AK18" s="21" t="s">
        <v>11</v>
      </c>
      <c r="AL18" s="17"/>
      <c r="AM18" s="12" t="s">
        <v>11</v>
      </c>
      <c r="AN18" s="17"/>
      <c r="AO18" s="21" t="s">
        <v>10</v>
      </c>
      <c r="AP18" s="59" t="s">
        <v>10</v>
      </c>
      <c r="AQ18" s="49" t="s">
        <v>10</v>
      </c>
      <c r="AR18" s="59" t="s">
        <v>10</v>
      </c>
      <c r="AS18" s="4" t="s">
        <v>10</v>
      </c>
      <c r="AT18" s="4" t="s">
        <v>10</v>
      </c>
      <c r="AU18" s="4" t="s">
        <v>10</v>
      </c>
      <c r="AV18" s="4" t="s">
        <v>10</v>
      </c>
      <c r="AW18" s="17"/>
      <c r="AX18" s="47">
        <v>1034.4</v>
      </c>
      <c r="AY18" s="49"/>
      <c r="AZ18" s="60">
        <v>6.5</v>
      </c>
      <c r="BA18" s="48"/>
      <c r="BB18" s="47">
        <f t="shared" si="3"/>
        <v>1040.9</v>
      </c>
      <c r="BC18" s="17"/>
      <c r="BD18" s="21">
        <v>3396364</v>
      </c>
      <c r="BE18" s="17"/>
      <c r="BF18" s="9">
        <v>14730</v>
      </c>
      <c r="BG18" s="17"/>
      <c r="BH18" s="12">
        <f t="shared" si="4"/>
        <v>3411094</v>
      </c>
      <c r="BI18" s="18"/>
      <c r="BJ18" s="19">
        <v>82239</v>
      </c>
    </row>
    <row r="19" spans="1:62" ht="10.5" customHeight="1">
      <c r="A19" s="71"/>
      <c r="B19" s="24" t="s">
        <v>25</v>
      </c>
      <c r="C19" s="49">
        <v>23</v>
      </c>
      <c r="D19" s="48"/>
      <c r="E19" s="27" t="s">
        <v>25</v>
      </c>
      <c r="F19" s="49">
        <f>SUM(C19)</f>
        <v>23</v>
      </c>
      <c r="G19" s="27" t="s">
        <v>25</v>
      </c>
      <c r="H19" s="21">
        <v>30400</v>
      </c>
      <c r="I19" s="9"/>
      <c r="J19" s="27" t="s">
        <v>25</v>
      </c>
      <c r="K19" s="12">
        <f>SUM(H19)</f>
        <v>30400</v>
      </c>
      <c r="L19" s="27" t="s">
        <v>25</v>
      </c>
      <c r="M19" s="12">
        <v>823</v>
      </c>
      <c r="N19" s="27"/>
      <c r="O19" s="49"/>
      <c r="P19" s="27"/>
      <c r="Q19" s="49"/>
      <c r="R19" s="27"/>
      <c r="S19" s="49"/>
      <c r="T19" s="27"/>
      <c r="U19" s="12"/>
      <c r="V19" s="27"/>
      <c r="W19" s="21"/>
      <c r="X19" s="27"/>
      <c r="Y19" s="21"/>
      <c r="Z19" s="27"/>
      <c r="AA19" s="21"/>
      <c r="AB19" s="24"/>
      <c r="AC19" s="47"/>
      <c r="AD19" s="48"/>
      <c r="AE19" s="47"/>
      <c r="AF19" s="48"/>
      <c r="AG19" s="47"/>
      <c r="AH19" s="17"/>
      <c r="AI19" s="12"/>
      <c r="AJ19" s="17"/>
      <c r="AK19" s="21"/>
      <c r="AL19" s="17"/>
      <c r="AM19" s="12"/>
      <c r="AN19" s="17"/>
      <c r="AO19" s="21"/>
      <c r="AP19" s="59"/>
      <c r="AQ19" s="23"/>
      <c r="AR19" s="59"/>
      <c r="AS19" s="4"/>
      <c r="AT19" s="9"/>
      <c r="AU19" s="4"/>
      <c r="AV19" s="4"/>
      <c r="AW19" s="25" t="s">
        <v>24</v>
      </c>
      <c r="AX19" s="49">
        <v>23</v>
      </c>
      <c r="AY19" s="27"/>
      <c r="AZ19" s="47"/>
      <c r="BA19" s="27" t="s">
        <v>24</v>
      </c>
      <c r="BB19" s="47">
        <f>SUM(AX19:AZ19)</f>
        <v>23</v>
      </c>
      <c r="BC19" s="25" t="s">
        <v>24</v>
      </c>
      <c r="BD19" s="21">
        <v>30400</v>
      </c>
      <c r="BE19" s="25"/>
      <c r="BF19" s="12"/>
      <c r="BG19" s="25" t="s">
        <v>24</v>
      </c>
      <c r="BH19" s="12">
        <f>SUM(BD19:BF19)</f>
        <v>30400</v>
      </c>
      <c r="BI19" s="25" t="s">
        <v>24</v>
      </c>
      <c r="BJ19" s="19">
        <v>823</v>
      </c>
    </row>
    <row r="20" spans="1:62" ht="10.5" customHeight="1">
      <c r="A20" s="71" t="s">
        <v>12</v>
      </c>
      <c r="B20" s="23"/>
      <c r="C20" s="49">
        <f>SUM(C7:C14,C16,C18)</f>
        <v>13363.499999999998</v>
      </c>
      <c r="D20" s="50">
        <f>SUM(D7:D18)</f>
        <v>99.9</v>
      </c>
      <c r="E20" s="50"/>
      <c r="F20" s="49">
        <f>SUM(F7:F14,F16,F18)</f>
        <v>13463.400000000001</v>
      </c>
      <c r="G20" s="17"/>
      <c r="H20" s="21">
        <f>SUM(H7:H16,H18)</f>
        <v>51283517</v>
      </c>
      <c r="I20" s="9">
        <f>SUM(I7:I18)</f>
        <v>296490</v>
      </c>
      <c r="J20" s="18"/>
      <c r="K20" s="12">
        <f>SUM(K7:K16,K18)</f>
        <v>51580007</v>
      </c>
      <c r="L20" s="17"/>
      <c r="M20" s="12">
        <f>SUM(M7:M14,M16,M18)</f>
        <v>963431</v>
      </c>
      <c r="N20" s="17"/>
      <c r="O20" s="49">
        <f>SUM(O7:O14,O16,O18)</f>
        <v>152</v>
      </c>
      <c r="P20" s="17"/>
      <c r="Q20" s="49">
        <f>SUM(Q7:Q14,Q16,Q18)</f>
        <v>22.4</v>
      </c>
      <c r="R20" s="48"/>
      <c r="S20" s="23">
        <f>SUM(S7:S18)</f>
        <v>174.39999999999998</v>
      </c>
      <c r="T20" s="17"/>
      <c r="U20" s="9">
        <f>SUM(U7:U8,U10,U12:U14,U16,U18)</f>
        <v>779788</v>
      </c>
      <c r="V20" s="17"/>
      <c r="W20" s="34">
        <f>SUM(W7:W18)</f>
        <v>75680</v>
      </c>
      <c r="X20" s="18"/>
      <c r="Y20" s="21">
        <f t="shared" si="2"/>
        <v>855468</v>
      </c>
      <c r="Z20" s="18"/>
      <c r="AA20" s="21">
        <f>SUM(AA7:AA19)</f>
        <v>18449</v>
      </c>
      <c r="AB20" s="17"/>
      <c r="AC20" s="47"/>
      <c r="AD20" s="48"/>
      <c r="AE20" s="47"/>
      <c r="AF20" s="48"/>
      <c r="AG20" s="47"/>
      <c r="AH20" s="17"/>
      <c r="AI20" s="12"/>
      <c r="AJ20" s="17"/>
      <c r="AK20" s="21"/>
      <c r="AL20" s="17"/>
      <c r="AM20" s="12"/>
      <c r="AN20" s="17"/>
      <c r="AO20" s="21"/>
      <c r="AP20" s="59">
        <f aca="true" t="shared" si="5" ref="AP20:AV20">SUM(AP7:AP19)</f>
        <v>1.4000000000000001</v>
      </c>
      <c r="AQ20" s="59">
        <f t="shared" si="5"/>
        <v>3.1</v>
      </c>
      <c r="AR20" s="59">
        <f t="shared" si="5"/>
        <v>4.5</v>
      </c>
      <c r="AS20" s="4">
        <f t="shared" si="5"/>
        <v>6750</v>
      </c>
      <c r="AT20" s="4">
        <f t="shared" si="5"/>
        <v>15500</v>
      </c>
      <c r="AU20" s="4">
        <f t="shared" si="5"/>
        <v>22250</v>
      </c>
      <c r="AV20" s="12">
        <f t="shared" si="5"/>
        <v>445</v>
      </c>
      <c r="AW20" s="17"/>
      <c r="AX20" s="49">
        <f>SUM(AX7:AX8,AX10,AX12:AX14,AX16,AX18)</f>
        <v>13516.9</v>
      </c>
      <c r="AY20" s="48"/>
      <c r="AZ20" s="49">
        <f>SUM(AZ8,AZ10,AZ12:AZ14,AZ16,AZ18)</f>
        <v>125.4</v>
      </c>
      <c r="BA20" s="48"/>
      <c r="BB20" s="49">
        <f>SUM(BB7:BB8,BB10,BB12:BB14,BB16,BB18)</f>
        <v>13642.300000000001</v>
      </c>
      <c r="BC20" s="17"/>
      <c r="BD20" s="12">
        <f>SUM(BD7:BD8,BD10,BD12:BD14,BD16,BD18)</f>
        <v>52070055</v>
      </c>
      <c r="BE20" s="17"/>
      <c r="BF20" s="12">
        <f>SUM(BF7:BF8,BF10,BF12:BF14,BF16,BF18)</f>
        <v>387670</v>
      </c>
      <c r="BG20" s="18"/>
      <c r="BH20" s="12">
        <f t="shared" si="4"/>
        <v>52457725</v>
      </c>
      <c r="BI20" s="18"/>
      <c r="BJ20" s="13">
        <f>SUM(BJ7:BJ8,BJ10,BJ12:BJ14,BJ16,BJ18)</f>
        <v>982325</v>
      </c>
    </row>
    <row r="21" spans="1:62" ht="10.5" customHeight="1">
      <c r="A21" s="71"/>
      <c r="B21" s="24" t="s">
        <v>25</v>
      </c>
      <c r="C21" s="49">
        <f>SUM(C19)</f>
        <v>23</v>
      </c>
      <c r="D21" s="48"/>
      <c r="E21" s="27" t="s">
        <v>25</v>
      </c>
      <c r="F21" s="49">
        <f>SUM(F19)</f>
        <v>23</v>
      </c>
      <c r="G21" s="27" t="s">
        <v>25</v>
      </c>
      <c r="H21" s="12">
        <f>SUM(H19)</f>
        <v>30400</v>
      </c>
      <c r="I21" s="17"/>
      <c r="J21" s="27" t="s">
        <v>25</v>
      </c>
      <c r="K21" s="12">
        <f>SUM(H21:J21)</f>
        <v>30400</v>
      </c>
      <c r="L21" s="27" t="s">
        <v>25</v>
      </c>
      <c r="M21" s="12">
        <f>SUM(M19)</f>
        <v>823</v>
      </c>
      <c r="N21" s="27"/>
      <c r="O21" s="49"/>
      <c r="P21" s="27"/>
      <c r="Q21" s="49"/>
      <c r="R21" s="27"/>
      <c r="S21" s="49"/>
      <c r="T21" s="27"/>
      <c r="U21" s="12"/>
      <c r="V21" s="27"/>
      <c r="W21" s="21"/>
      <c r="X21" s="27"/>
      <c r="Y21" s="21"/>
      <c r="Z21" s="27"/>
      <c r="AA21" s="12"/>
      <c r="AB21" s="26" t="s">
        <v>24</v>
      </c>
      <c r="AC21" s="47">
        <f>SUM(AC9,AC11,AC17)</f>
        <v>12.5</v>
      </c>
      <c r="AD21" s="53" t="s">
        <v>24</v>
      </c>
      <c r="AE21" s="47">
        <f>SUM(AE7:AE20)</f>
        <v>1.3</v>
      </c>
      <c r="AF21" s="53" t="s">
        <v>24</v>
      </c>
      <c r="AG21" s="47">
        <f>SUM(AG7:AG20)</f>
        <v>13.8</v>
      </c>
      <c r="AH21" s="26" t="s">
        <v>24</v>
      </c>
      <c r="AI21" s="12">
        <f>SUM(AI7:AI20)</f>
        <v>22525</v>
      </c>
      <c r="AJ21" s="26" t="s">
        <v>24</v>
      </c>
      <c r="AK21" s="12">
        <f>SUM(AK9,AK11,AK15,AK17)</f>
        <v>1450</v>
      </c>
      <c r="AL21" s="25" t="s">
        <v>24</v>
      </c>
      <c r="AM21" s="12">
        <f>SUM(AM9,AM11,AM15,AM17)</f>
        <v>23975</v>
      </c>
      <c r="AN21" s="25" t="s">
        <v>24</v>
      </c>
      <c r="AO21" s="9">
        <f>SUM(AO9,AO11,AO15,AO17)</f>
        <v>648</v>
      </c>
      <c r="AP21" s="59"/>
      <c r="AQ21" s="60"/>
      <c r="AR21" s="59"/>
      <c r="AS21" s="4"/>
      <c r="AT21" s="9"/>
      <c r="AU21" s="4"/>
      <c r="AV21" s="4"/>
      <c r="AW21" s="25" t="s">
        <v>24</v>
      </c>
      <c r="AX21" s="49">
        <f>SUM(AX9,AX11,AX17,AX19)</f>
        <v>35.5</v>
      </c>
      <c r="AY21" s="27" t="s">
        <v>24</v>
      </c>
      <c r="AZ21" s="47">
        <f>SUM(AZ9,AZ11,AZ15,AZ17,AZ19)</f>
        <v>1.3</v>
      </c>
      <c r="BA21" s="27" t="s">
        <v>24</v>
      </c>
      <c r="BB21" s="47">
        <f>SUM(BB9,BB11,BB15,BB17,BB19)</f>
        <v>36.8</v>
      </c>
      <c r="BC21" s="25" t="s">
        <v>24</v>
      </c>
      <c r="BD21" s="21">
        <f>SUM(BD9,BD11,BD17,BD19)</f>
        <v>52925</v>
      </c>
      <c r="BE21" s="25" t="s">
        <v>24</v>
      </c>
      <c r="BF21" s="21">
        <f>SUM(BF9,BF11,BF17,BF19)</f>
        <v>1450</v>
      </c>
      <c r="BG21" s="25" t="s">
        <v>24</v>
      </c>
      <c r="BH21" s="21">
        <f>SUM(BD21:BF21)</f>
        <v>54375</v>
      </c>
      <c r="BI21" s="25" t="s">
        <v>24</v>
      </c>
      <c r="BJ21" s="19">
        <f>SUM(BJ9,BJ11,BJ15,BJ17,BJ19)</f>
        <v>1471</v>
      </c>
    </row>
    <row r="22" spans="1:62" ht="10.5" customHeight="1">
      <c r="A22" s="70" t="s">
        <v>35</v>
      </c>
      <c r="B22" s="38"/>
      <c r="C22" s="46">
        <v>13518.6</v>
      </c>
      <c r="D22" s="45">
        <v>139.5</v>
      </c>
      <c r="E22" s="35"/>
      <c r="F22" s="46">
        <v>13658.1</v>
      </c>
      <c r="G22" s="35"/>
      <c r="H22" s="14">
        <v>51346681</v>
      </c>
      <c r="I22" s="16">
        <v>328880</v>
      </c>
      <c r="J22" s="35"/>
      <c r="K22" s="14">
        <v>51675561</v>
      </c>
      <c r="L22" s="35"/>
      <c r="M22" s="14">
        <v>926954</v>
      </c>
      <c r="N22" s="35"/>
      <c r="O22" s="46">
        <v>170</v>
      </c>
      <c r="P22" s="35"/>
      <c r="Q22" s="46">
        <v>24.8</v>
      </c>
      <c r="R22" s="35"/>
      <c r="S22" s="46">
        <v>194.8</v>
      </c>
      <c r="T22" s="35"/>
      <c r="U22" s="14">
        <v>807729</v>
      </c>
      <c r="V22" s="35"/>
      <c r="W22" s="20">
        <v>82020</v>
      </c>
      <c r="X22" s="35"/>
      <c r="Y22" s="20">
        <v>889749</v>
      </c>
      <c r="Z22" s="35"/>
      <c r="AA22" s="14">
        <v>18956</v>
      </c>
      <c r="AB22" s="33"/>
      <c r="AC22" s="44"/>
      <c r="AD22" s="55"/>
      <c r="AE22" s="44"/>
      <c r="AF22" s="55"/>
      <c r="AG22" s="44"/>
      <c r="AH22" s="33"/>
      <c r="AI22" s="14"/>
      <c r="AJ22" s="33"/>
      <c r="AK22" s="14"/>
      <c r="AL22" s="39"/>
      <c r="AM22" s="14"/>
      <c r="AN22" s="39"/>
      <c r="AO22" s="36"/>
      <c r="AP22" s="58" t="s">
        <v>10</v>
      </c>
      <c r="AQ22" s="46" t="s">
        <v>10</v>
      </c>
      <c r="AR22" s="58" t="s">
        <v>10</v>
      </c>
      <c r="AS22" s="6" t="s">
        <v>10</v>
      </c>
      <c r="AT22" s="14" t="s">
        <v>10</v>
      </c>
      <c r="AU22" s="6" t="s">
        <v>10</v>
      </c>
      <c r="AV22" s="6" t="s">
        <v>10</v>
      </c>
      <c r="AW22" s="39"/>
      <c r="AX22" s="46">
        <v>13688.6</v>
      </c>
      <c r="AY22" s="35"/>
      <c r="AZ22" s="44">
        <v>164.3</v>
      </c>
      <c r="BA22" s="38"/>
      <c r="BB22" s="44">
        <v>13852.9</v>
      </c>
      <c r="BC22" s="39"/>
      <c r="BD22" s="20">
        <v>52154410</v>
      </c>
      <c r="BE22" s="39"/>
      <c r="BF22" s="14">
        <v>410900</v>
      </c>
      <c r="BG22" s="39"/>
      <c r="BH22" s="14">
        <v>52565310</v>
      </c>
      <c r="BI22" s="39"/>
      <c r="BJ22" s="37">
        <v>945910</v>
      </c>
    </row>
    <row r="23" spans="1:62" ht="10.5" customHeight="1">
      <c r="A23" s="71"/>
      <c r="B23" s="24" t="s">
        <v>25</v>
      </c>
      <c r="C23" s="49">
        <v>26.9</v>
      </c>
      <c r="D23" s="48"/>
      <c r="E23" s="27" t="s">
        <v>25</v>
      </c>
      <c r="F23" s="49">
        <v>26.9</v>
      </c>
      <c r="G23" s="27" t="s">
        <v>25</v>
      </c>
      <c r="H23" s="12">
        <v>82710</v>
      </c>
      <c r="I23" s="17"/>
      <c r="J23" s="27" t="s">
        <v>25</v>
      </c>
      <c r="K23" s="12">
        <v>82710</v>
      </c>
      <c r="L23" s="27" t="s">
        <v>25</v>
      </c>
      <c r="M23" s="12">
        <v>1471</v>
      </c>
      <c r="N23" s="27" t="s">
        <v>25</v>
      </c>
      <c r="O23" s="49">
        <v>6</v>
      </c>
      <c r="P23" s="27" t="s">
        <v>25</v>
      </c>
      <c r="Q23" s="49">
        <v>0.3</v>
      </c>
      <c r="R23" s="27" t="s">
        <v>25</v>
      </c>
      <c r="S23" s="49">
        <v>6.3</v>
      </c>
      <c r="T23" s="27" t="s">
        <v>25</v>
      </c>
      <c r="U23" s="12">
        <v>35592</v>
      </c>
      <c r="V23" s="27" t="s">
        <v>25</v>
      </c>
      <c r="W23" s="21">
        <v>1955</v>
      </c>
      <c r="X23" s="27" t="s">
        <v>25</v>
      </c>
      <c r="Y23" s="21">
        <v>37547</v>
      </c>
      <c r="Z23" s="27" t="s">
        <v>25</v>
      </c>
      <c r="AA23" s="12">
        <v>739</v>
      </c>
      <c r="AB23" s="26" t="s">
        <v>25</v>
      </c>
      <c r="AC23" s="47">
        <v>9.5</v>
      </c>
      <c r="AD23" s="53" t="s">
        <v>25</v>
      </c>
      <c r="AE23" s="47">
        <v>5.1</v>
      </c>
      <c r="AF23" s="53" t="s">
        <v>25</v>
      </c>
      <c r="AG23" s="47">
        <v>14.6</v>
      </c>
      <c r="AH23" s="26" t="s">
        <v>25</v>
      </c>
      <c r="AI23" s="12">
        <v>12810</v>
      </c>
      <c r="AJ23" s="26" t="s">
        <v>25</v>
      </c>
      <c r="AK23" s="12">
        <v>12920</v>
      </c>
      <c r="AL23" s="25" t="s">
        <v>25</v>
      </c>
      <c r="AM23" s="12">
        <v>25730</v>
      </c>
      <c r="AN23" s="25" t="s">
        <v>25</v>
      </c>
      <c r="AO23" s="9">
        <v>1432</v>
      </c>
      <c r="AP23" s="59"/>
      <c r="AQ23" s="23"/>
      <c r="AR23" s="59"/>
      <c r="AS23" s="4"/>
      <c r="AT23" s="9"/>
      <c r="AU23" s="4"/>
      <c r="AV23" s="4"/>
      <c r="AW23" s="25" t="s">
        <v>25</v>
      </c>
      <c r="AX23" s="49">
        <v>42.4</v>
      </c>
      <c r="AY23" s="27" t="s">
        <v>25</v>
      </c>
      <c r="AZ23" s="47">
        <v>5.4</v>
      </c>
      <c r="BA23" s="24" t="s">
        <v>25</v>
      </c>
      <c r="BB23" s="47">
        <v>47.8</v>
      </c>
      <c r="BC23" s="25" t="s">
        <v>25</v>
      </c>
      <c r="BD23" s="21">
        <v>131112</v>
      </c>
      <c r="BE23" s="25" t="s">
        <v>25</v>
      </c>
      <c r="BF23" s="12">
        <v>14875</v>
      </c>
      <c r="BG23" s="25" t="s">
        <v>25</v>
      </c>
      <c r="BH23" s="12">
        <v>145987</v>
      </c>
      <c r="BI23" s="25" t="s">
        <v>25</v>
      </c>
      <c r="BJ23" s="19">
        <v>3642</v>
      </c>
    </row>
    <row r="24" spans="1:62" ht="10.5" customHeight="1">
      <c r="A24" s="71" t="s">
        <v>30</v>
      </c>
      <c r="B24" s="24"/>
      <c r="C24" s="49">
        <v>13767.9</v>
      </c>
      <c r="D24" s="48">
        <v>175.5</v>
      </c>
      <c r="E24" s="27"/>
      <c r="F24" s="49">
        <v>13943.4</v>
      </c>
      <c r="G24" s="27"/>
      <c r="H24" s="12">
        <v>56240301</v>
      </c>
      <c r="I24" s="17">
        <v>634973</v>
      </c>
      <c r="J24" s="27"/>
      <c r="K24" s="12">
        <v>56875274</v>
      </c>
      <c r="L24" s="27"/>
      <c r="M24" s="12">
        <v>1081059</v>
      </c>
      <c r="N24" s="27"/>
      <c r="O24" s="49">
        <v>213.7</v>
      </c>
      <c r="P24" s="48"/>
      <c r="Q24" s="49">
        <v>33</v>
      </c>
      <c r="R24" s="27"/>
      <c r="S24" s="49">
        <v>246.7</v>
      </c>
      <c r="T24" s="27"/>
      <c r="U24" s="12">
        <v>1315563</v>
      </c>
      <c r="V24" s="17"/>
      <c r="W24" s="21">
        <v>123361</v>
      </c>
      <c r="X24" s="27"/>
      <c r="Y24" s="21">
        <v>1438924</v>
      </c>
      <c r="Z24" s="27"/>
      <c r="AA24" s="12">
        <v>26350</v>
      </c>
      <c r="AB24" s="26"/>
      <c r="AC24" s="47"/>
      <c r="AD24" s="53"/>
      <c r="AE24" s="47"/>
      <c r="AF24" s="53"/>
      <c r="AG24" s="47"/>
      <c r="AH24" s="26"/>
      <c r="AI24" s="12"/>
      <c r="AJ24" s="26"/>
      <c r="AK24" s="12"/>
      <c r="AL24" s="25"/>
      <c r="AM24" s="12"/>
      <c r="AN24" s="25"/>
      <c r="AO24" s="9"/>
      <c r="AP24" s="59">
        <v>0.5</v>
      </c>
      <c r="AQ24" s="49" t="s">
        <v>10</v>
      </c>
      <c r="AR24" s="59">
        <v>0.5</v>
      </c>
      <c r="AS24" s="4">
        <v>1000</v>
      </c>
      <c r="AT24" s="12" t="s">
        <v>10</v>
      </c>
      <c r="AU24" s="4">
        <v>1000</v>
      </c>
      <c r="AV24" s="4">
        <v>18</v>
      </c>
      <c r="AW24" s="25"/>
      <c r="AX24" s="49">
        <v>13982.1</v>
      </c>
      <c r="AY24" s="27"/>
      <c r="AZ24" s="47">
        <v>208.5</v>
      </c>
      <c r="BA24" s="24"/>
      <c r="BB24" s="47">
        <v>14190.6</v>
      </c>
      <c r="BC24" s="25"/>
      <c r="BD24" s="21">
        <v>57556864</v>
      </c>
      <c r="BE24" s="25"/>
      <c r="BF24" s="12">
        <v>758334</v>
      </c>
      <c r="BG24" s="25"/>
      <c r="BH24" s="12">
        <v>58315198</v>
      </c>
      <c r="BI24" s="25"/>
      <c r="BJ24" s="19">
        <v>1107427</v>
      </c>
    </row>
    <row r="25" spans="1:62" ht="10.5" customHeight="1">
      <c r="A25" s="71"/>
      <c r="B25" s="24" t="s">
        <v>25</v>
      </c>
      <c r="C25" s="49">
        <v>42</v>
      </c>
      <c r="D25" s="48"/>
      <c r="E25" s="27" t="s">
        <v>25</v>
      </c>
      <c r="F25" s="49">
        <v>42</v>
      </c>
      <c r="G25" s="27" t="s">
        <v>25</v>
      </c>
      <c r="H25" s="12">
        <v>840000</v>
      </c>
      <c r="I25" s="17"/>
      <c r="J25" s="27" t="s">
        <v>25</v>
      </c>
      <c r="K25" s="12">
        <v>840000</v>
      </c>
      <c r="L25" s="27" t="s">
        <v>25</v>
      </c>
      <c r="M25" s="12">
        <v>5100</v>
      </c>
      <c r="N25" s="27"/>
      <c r="O25" s="49"/>
      <c r="P25" s="48"/>
      <c r="Q25" s="49"/>
      <c r="R25" s="27"/>
      <c r="S25" s="49"/>
      <c r="T25" s="27"/>
      <c r="U25" s="12"/>
      <c r="V25" s="17"/>
      <c r="W25" s="21"/>
      <c r="X25" s="27"/>
      <c r="Y25" s="21"/>
      <c r="Z25" s="27"/>
      <c r="AA25" s="12"/>
      <c r="AB25" s="26" t="s">
        <v>25</v>
      </c>
      <c r="AC25" s="47">
        <v>8.6</v>
      </c>
      <c r="AD25" s="53" t="s">
        <v>25</v>
      </c>
      <c r="AE25" s="47">
        <v>9.3</v>
      </c>
      <c r="AF25" s="53" t="s">
        <v>25</v>
      </c>
      <c r="AG25" s="47">
        <v>17.9</v>
      </c>
      <c r="AH25" s="26" t="s">
        <v>25</v>
      </c>
      <c r="AI25" s="12">
        <v>11040</v>
      </c>
      <c r="AJ25" s="26" t="s">
        <v>25</v>
      </c>
      <c r="AK25" s="12">
        <v>29200</v>
      </c>
      <c r="AL25" s="25" t="s">
        <v>25</v>
      </c>
      <c r="AM25" s="12">
        <v>40240</v>
      </c>
      <c r="AN25" s="25" t="s">
        <v>25</v>
      </c>
      <c r="AO25" s="9">
        <v>1298</v>
      </c>
      <c r="AP25" s="59"/>
      <c r="AQ25" s="23"/>
      <c r="AR25" s="59"/>
      <c r="AS25" s="4"/>
      <c r="AT25" s="9"/>
      <c r="AU25" s="4"/>
      <c r="AV25" s="4"/>
      <c r="AW25" s="25" t="s">
        <v>25</v>
      </c>
      <c r="AX25" s="49">
        <v>50.6</v>
      </c>
      <c r="AY25" s="27" t="s">
        <v>25</v>
      </c>
      <c r="AZ25" s="47">
        <v>9.3</v>
      </c>
      <c r="BA25" s="24" t="s">
        <v>25</v>
      </c>
      <c r="BB25" s="47">
        <v>59.9</v>
      </c>
      <c r="BC25" s="25" t="s">
        <v>25</v>
      </c>
      <c r="BD25" s="21">
        <v>851040</v>
      </c>
      <c r="BE25" s="25" t="s">
        <v>25</v>
      </c>
      <c r="BF25" s="12">
        <v>29200</v>
      </c>
      <c r="BG25" s="25" t="s">
        <v>25</v>
      </c>
      <c r="BH25" s="12">
        <v>880240</v>
      </c>
      <c r="BI25" s="25" t="s">
        <v>25</v>
      </c>
      <c r="BJ25" s="19">
        <v>6398</v>
      </c>
    </row>
    <row r="26" spans="1:62" ht="10.5" customHeight="1">
      <c r="A26" s="71" t="s">
        <v>28</v>
      </c>
      <c r="B26" s="24"/>
      <c r="C26" s="49">
        <v>13736.7</v>
      </c>
      <c r="D26" s="48">
        <v>180.2</v>
      </c>
      <c r="E26" s="27"/>
      <c r="F26" s="49">
        <v>13916.9</v>
      </c>
      <c r="G26" s="27"/>
      <c r="H26" s="12">
        <v>55331685</v>
      </c>
      <c r="I26" s="17">
        <v>799942</v>
      </c>
      <c r="J26" s="27"/>
      <c r="K26" s="12">
        <v>56131627</v>
      </c>
      <c r="L26" s="27"/>
      <c r="M26" s="12">
        <v>1011036</v>
      </c>
      <c r="N26" s="27"/>
      <c r="O26" s="49">
        <v>205.9</v>
      </c>
      <c r="P26" s="48"/>
      <c r="Q26" s="49">
        <v>37.5</v>
      </c>
      <c r="R26" s="27"/>
      <c r="S26" s="49">
        <v>243.4</v>
      </c>
      <c r="T26" s="27"/>
      <c r="U26" s="12">
        <v>1264441</v>
      </c>
      <c r="V26" s="17"/>
      <c r="W26" s="21">
        <v>121615</v>
      </c>
      <c r="X26" s="27"/>
      <c r="Y26" s="21">
        <v>1386056</v>
      </c>
      <c r="Z26" s="27"/>
      <c r="AA26" s="12">
        <v>25857</v>
      </c>
      <c r="AB26" s="26"/>
      <c r="AC26" s="47"/>
      <c r="AD26" s="53"/>
      <c r="AE26" s="47"/>
      <c r="AF26" s="53"/>
      <c r="AG26" s="47"/>
      <c r="AH26" s="26"/>
      <c r="AI26" s="12"/>
      <c r="AJ26" s="26"/>
      <c r="AK26" s="12"/>
      <c r="AL26" s="25"/>
      <c r="AM26" s="12"/>
      <c r="AN26" s="25"/>
      <c r="AO26" s="9"/>
      <c r="AP26" s="59">
        <v>0.4</v>
      </c>
      <c r="AQ26" s="49" t="s">
        <v>10</v>
      </c>
      <c r="AR26" s="59">
        <v>0.4</v>
      </c>
      <c r="AS26" s="4">
        <v>800</v>
      </c>
      <c r="AT26" s="12" t="s">
        <v>10</v>
      </c>
      <c r="AU26" s="4">
        <v>800</v>
      </c>
      <c r="AV26" s="4">
        <v>16</v>
      </c>
      <c r="AW26" s="25"/>
      <c r="AX26" s="49">
        <v>13943</v>
      </c>
      <c r="AY26" s="27"/>
      <c r="AZ26" s="47">
        <v>217.7</v>
      </c>
      <c r="BA26" s="24"/>
      <c r="BB26" s="47">
        <v>14160.7</v>
      </c>
      <c r="BC26" s="25"/>
      <c r="BD26" s="21">
        <v>56596926</v>
      </c>
      <c r="BE26" s="25"/>
      <c r="BF26" s="12">
        <v>921557</v>
      </c>
      <c r="BG26" s="25"/>
      <c r="BH26" s="12">
        <v>57518483</v>
      </c>
      <c r="BI26" s="25"/>
      <c r="BJ26" s="19">
        <v>1036909</v>
      </c>
    </row>
    <row r="27" spans="1:62" ht="10.5" customHeight="1">
      <c r="A27" s="71"/>
      <c r="B27" s="24" t="s">
        <v>25</v>
      </c>
      <c r="C27" s="49">
        <v>41</v>
      </c>
      <c r="D27" s="48"/>
      <c r="E27" s="27" t="s">
        <v>25</v>
      </c>
      <c r="F27" s="49">
        <v>41</v>
      </c>
      <c r="G27" s="27" t="s">
        <v>25</v>
      </c>
      <c r="H27" s="12">
        <v>492000</v>
      </c>
      <c r="I27" s="17"/>
      <c r="J27" s="27" t="s">
        <v>25</v>
      </c>
      <c r="K27" s="12">
        <v>492000</v>
      </c>
      <c r="L27" s="27" t="s">
        <v>25</v>
      </c>
      <c r="M27" s="12">
        <v>4920</v>
      </c>
      <c r="N27" s="27"/>
      <c r="O27" s="49"/>
      <c r="P27" s="48"/>
      <c r="Q27" s="49"/>
      <c r="R27" s="27"/>
      <c r="S27" s="49"/>
      <c r="T27" s="27"/>
      <c r="U27" s="12"/>
      <c r="V27" s="17"/>
      <c r="W27" s="21"/>
      <c r="X27" s="27"/>
      <c r="Y27" s="21"/>
      <c r="Z27" s="27"/>
      <c r="AA27" s="12"/>
      <c r="AB27" s="26" t="s">
        <v>25</v>
      </c>
      <c r="AC27" s="47">
        <v>8.7</v>
      </c>
      <c r="AD27" s="53" t="s">
        <v>25</v>
      </c>
      <c r="AE27" s="47">
        <v>8.1</v>
      </c>
      <c r="AF27" s="53" t="s">
        <v>25</v>
      </c>
      <c r="AG27" s="47">
        <v>16.8</v>
      </c>
      <c r="AH27" s="26" t="s">
        <v>25</v>
      </c>
      <c r="AI27" s="12">
        <v>13442</v>
      </c>
      <c r="AJ27" s="26" t="s">
        <v>25</v>
      </c>
      <c r="AK27" s="12">
        <v>21630</v>
      </c>
      <c r="AL27" s="25" t="s">
        <v>25</v>
      </c>
      <c r="AM27" s="12">
        <v>35072</v>
      </c>
      <c r="AN27" s="25" t="s">
        <v>25</v>
      </c>
      <c r="AO27" s="9">
        <v>1271</v>
      </c>
      <c r="AP27" s="59"/>
      <c r="AQ27" s="23"/>
      <c r="AR27" s="59"/>
      <c r="AS27" s="4"/>
      <c r="AT27" s="9"/>
      <c r="AU27" s="4"/>
      <c r="AV27" s="4"/>
      <c r="AW27" s="25" t="s">
        <v>25</v>
      </c>
      <c r="AX27" s="49">
        <v>49.7</v>
      </c>
      <c r="AY27" s="27" t="s">
        <v>25</v>
      </c>
      <c r="AZ27" s="47">
        <v>8.1</v>
      </c>
      <c r="BA27" s="24" t="s">
        <v>25</v>
      </c>
      <c r="BB27" s="47">
        <v>57.8</v>
      </c>
      <c r="BC27" s="25" t="s">
        <v>25</v>
      </c>
      <c r="BD27" s="21">
        <v>505442</v>
      </c>
      <c r="BE27" s="25" t="s">
        <v>25</v>
      </c>
      <c r="BF27" s="12">
        <v>21630</v>
      </c>
      <c r="BG27" s="25" t="s">
        <v>25</v>
      </c>
      <c r="BH27" s="12">
        <v>527072</v>
      </c>
      <c r="BI27" s="25" t="s">
        <v>25</v>
      </c>
      <c r="BJ27" s="19">
        <v>6191</v>
      </c>
    </row>
    <row r="28" spans="1:62" ht="10.5" customHeight="1">
      <c r="A28" s="71" t="s">
        <v>27</v>
      </c>
      <c r="B28" s="24"/>
      <c r="C28" s="49">
        <v>13596.4</v>
      </c>
      <c r="D28" s="48">
        <v>185.3</v>
      </c>
      <c r="E28" s="27"/>
      <c r="F28" s="49">
        <v>13781.7</v>
      </c>
      <c r="G28" s="27"/>
      <c r="H28" s="12">
        <v>46311871</v>
      </c>
      <c r="I28" s="17">
        <v>721820</v>
      </c>
      <c r="J28" s="27"/>
      <c r="K28" s="12">
        <v>47033691</v>
      </c>
      <c r="L28" s="27"/>
      <c r="M28" s="12">
        <v>593779</v>
      </c>
      <c r="N28" s="27"/>
      <c r="O28" s="49">
        <v>244.5</v>
      </c>
      <c r="P28" s="48"/>
      <c r="Q28" s="49">
        <v>31.5</v>
      </c>
      <c r="R28" s="27"/>
      <c r="S28" s="49">
        <v>276</v>
      </c>
      <c r="T28" s="27"/>
      <c r="U28" s="12">
        <v>1031666</v>
      </c>
      <c r="V28" s="17"/>
      <c r="W28" s="21">
        <v>89001</v>
      </c>
      <c r="X28" s="27"/>
      <c r="Y28" s="21">
        <v>1120667</v>
      </c>
      <c r="Z28" s="27"/>
      <c r="AA28" s="12">
        <v>18100</v>
      </c>
      <c r="AB28" s="26"/>
      <c r="AC28" s="47"/>
      <c r="AD28" s="53"/>
      <c r="AE28" s="47"/>
      <c r="AF28" s="53"/>
      <c r="AG28" s="47"/>
      <c r="AH28" s="26"/>
      <c r="AI28" s="12"/>
      <c r="AJ28" s="26"/>
      <c r="AK28" s="12"/>
      <c r="AL28" s="25"/>
      <c r="AM28" s="12"/>
      <c r="AN28" s="25"/>
      <c r="AO28" s="9"/>
      <c r="AP28" s="59" t="s">
        <v>10</v>
      </c>
      <c r="AQ28" s="23">
        <v>0.1</v>
      </c>
      <c r="AR28" s="59">
        <v>0.1</v>
      </c>
      <c r="AS28" s="4" t="s">
        <v>10</v>
      </c>
      <c r="AT28" s="9">
        <v>200</v>
      </c>
      <c r="AU28" s="4">
        <v>200</v>
      </c>
      <c r="AV28" s="4">
        <v>2</v>
      </c>
      <c r="AW28" s="25"/>
      <c r="AX28" s="49">
        <v>13840.9</v>
      </c>
      <c r="AY28" s="27"/>
      <c r="AZ28" s="47">
        <v>216.9</v>
      </c>
      <c r="BA28" s="24"/>
      <c r="BB28" s="47">
        <v>14057.8</v>
      </c>
      <c r="BC28" s="25"/>
      <c r="BD28" s="21">
        <v>47343537</v>
      </c>
      <c r="BE28" s="25"/>
      <c r="BF28" s="12">
        <v>811021</v>
      </c>
      <c r="BG28" s="25"/>
      <c r="BH28" s="12">
        <v>48154558</v>
      </c>
      <c r="BI28" s="25"/>
      <c r="BJ28" s="19">
        <v>611881</v>
      </c>
    </row>
    <row r="29" spans="1:62" ht="10.5" customHeight="1">
      <c r="A29" s="71"/>
      <c r="B29" s="24"/>
      <c r="C29" s="49"/>
      <c r="D29" s="48"/>
      <c r="E29" s="27"/>
      <c r="F29" s="49"/>
      <c r="G29" s="27"/>
      <c r="H29" s="12"/>
      <c r="I29" s="17"/>
      <c r="J29" s="27"/>
      <c r="K29" s="12"/>
      <c r="L29" s="27"/>
      <c r="M29" s="12"/>
      <c r="N29" s="27"/>
      <c r="O29" s="49"/>
      <c r="P29" s="48"/>
      <c r="Q29" s="49"/>
      <c r="R29" s="27"/>
      <c r="S29" s="49"/>
      <c r="T29" s="27"/>
      <c r="U29" s="12"/>
      <c r="V29" s="17"/>
      <c r="W29" s="21"/>
      <c r="X29" s="27"/>
      <c r="Y29" s="21"/>
      <c r="Z29" s="27"/>
      <c r="AA29" s="12"/>
      <c r="AB29" s="26" t="s">
        <v>25</v>
      </c>
      <c r="AC29" s="47">
        <v>8.5</v>
      </c>
      <c r="AD29" s="53" t="s">
        <v>25</v>
      </c>
      <c r="AE29" s="47">
        <v>2.7</v>
      </c>
      <c r="AF29" s="53" t="s">
        <v>25</v>
      </c>
      <c r="AG29" s="47">
        <v>11.2</v>
      </c>
      <c r="AH29" s="26" t="s">
        <v>25</v>
      </c>
      <c r="AI29" s="12">
        <v>15111</v>
      </c>
      <c r="AJ29" s="26" t="s">
        <v>25</v>
      </c>
      <c r="AK29" s="12">
        <v>7630</v>
      </c>
      <c r="AL29" s="25" t="s">
        <v>25</v>
      </c>
      <c r="AM29" s="12">
        <v>22741</v>
      </c>
      <c r="AN29" s="25" t="s">
        <v>25</v>
      </c>
      <c r="AO29" s="9">
        <v>414</v>
      </c>
      <c r="AP29" s="59"/>
      <c r="AQ29" s="23"/>
      <c r="AR29" s="59"/>
      <c r="AS29" s="4"/>
      <c r="AT29" s="9"/>
      <c r="AU29" s="4"/>
      <c r="AV29" s="4"/>
      <c r="AW29" s="25" t="s">
        <v>25</v>
      </c>
      <c r="AX29" s="49">
        <v>8.5</v>
      </c>
      <c r="AY29" s="27" t="s">
        <v>25</v>
      </c>
      <c r="AZ29" s="47">
        <v>2.7</v>
      </c>
      <c r="BA29" s="24" t="s">
        <v>25</v>
      </c>
      <c r="BB29" s="47">
        <v>11.2</v>
      </c>
      <c r="BC29" s="25" t="s">
        <v>25</v>
      </c>
      <c r="BD29" s="21">
        <v>15111</v>
      </c>
      <c r="BE29" s="25" t="s">
        <v>25</v>
      </c>
      <c r="BF29" s="12">
        <v>7630</v>
      </c>
      <c r="BG29" s="25" t="s">
        <v>25</v>
      </c>
      <c r="BH29" s="12">
        <v>22741</v>
      </c>
      <c r="BI29" s="25" t="s">
        <v>25</v>
      </c>
      <c r="BJ29" s="19">
        <v>414</v>
      </c>
    </row>
    <row r="30" spans="1:62" ht="10.5" customHeight="1">
      <c r="A30" s="71" t="s">
        <v>26</v>
      </c>
      <c r="B30" s="24"/>
      <c r="C30" s="49">
        <v>13481.1</v>
      </c>
      <c r="D30" s="48">
        <v>191.7</v>
      </c>
      <c r="E30" s="27"/>
      <c r="F30" s="49">
        <v>13672.8</v>
      </c>
      <c r="G30" s="27"/>
      <c r="H30" s="12">
        <v>54764316</v>
      </c>
      <c r="I30" s="17">
        <v>668214</v>
      </c>
      <c r="J30" s="27"/>
      <c r="K30" s="12">
        <v>55432530</v>
      </c>
      <c r="L30" s="27"/>
      <c r="M30" s="12">
        <v>502439</v>
      </c>
      <c r="N30" s="27"/>
      <c r="O30" s="49">
        <v>247.4</v>
      </c>
      <c r="P30" s="48"/>
      <c r="Q30" s="49">
        <v>42.5</v>
      </c>
      <c r="R30" s="27"/>
      <c r="S30" s="49">
        <v>289.9</v>
      </c>
      <c r="T30" s="27"/>
      <c r="U30" s="12">
        <v>1398306</v>
      </c>
      <c r="V30" s="17"/>
      <c r="W30" s="21">
        <v>129758</v>
      </c>
      <c r="X30" s="27"/>
      <c r="Y30" s="21">
        <v>1528064</v>
      </c>
      <c r="Z30" s="27"/>
      <c r="AA30" s="12">
        <v>17154</v>
      </c>
      <c r="AB30" s="26"/>
      <c r="AC30" s="47"/>
      <c r="AD30" s="53"/>
      <c r="AE30" s="47"/>
      <c r="AF30" s="53"/>
      <c r="AG30" s="47"/>
      <c r="AH30" s="26"/>
      <c r="AI30" s="12"/>
      <c r="AJ30" s="26"/>
      <c r="AK30" s="12"/>
      <c r="AL30" s="25"/>
      <c r="AM30" s="12"/>
      <c r="AN30" s="25"/>
      <c r="AO30" s="9"/>
      <c r="AP30" s="59" t="s">
        <v>10</v>
      </c>
      <c r="AQ30" s="23">
        <v>0.3</v>
      </c>
      <c r="AR30" s="59">
        <v>0.3</v>
      </c>
      <c r="AS30" s="4" t="s">
        <v>10</v>
      </c>
      <c r="AT30" s="9">
        <v>1140</v>
      </c>
      <c r="AU30" s="4">
        <v>1140</v>
      </c>
      <c r="AV30" s="4">
        <v>9</v>
      </c>
      <c r="AW30" s="25"/>
      <c r="AX30" s="49">
        <v>13728.5</v>
      </c>
      <c r="AY30" s="27"/>
      <c r="AZ30" s="47">
        <v>234.5</v>
      </c>
      <c r="BA30" s="24"/>
      <c r="BB30" s="47">
        <v>13963</v>
      </c>
      <c r="BC30" s="25"/>
      <c r="BD30" s="21">
        <v>56162622</v>
      </c>
      <c r="BE30" s="25"/>
      <c r="BF30" s="12">
        <v>799112</v>
      </c>
      <c r="BG30" s="25"/>
      <c r="BH30" s="12">
        <v>56961734</v>
      </c>
      <c r="BI30" s="25"/>
      <c r="BJ30" s="19">
        <v>519602</v>
      </c>
    </row>
    <row r="31" spans="1:62" ht="10.5" customHeight="1">
      <c r="A31" s="89"/>
      <c r="B31" s="40"/>
      <c r="C31" s="52"/>
      <c r="D31" s="57"/>
      <c r="E31" s="29"/>
      <c r="F31" s="52"/>
      <c r="G31" s="29"/>
      <c r="H31" s="32"/>
      <c r="I31" s="31"/>
      <c r="J31" s="29"/>
      <c r="K31" s="32"/>
      <c r="L31" s="29"/>
      <c r="M31" s="32"/>
      <c r="N31" s="29"/>
      <c r="O31" s="52"/>
      <c r="P31" s="57"/>
      <c r="Q31" s="52"/>
      <c r="R31" s="29"/>
      <c r="S31" s="52"/>
      <c r="T31" s="29"/>
      <c r="U31" s="32"/>
      <c r="V31" s="31"/>
      <c r="W31" s="30"/>
      <c r="X31" s="29"/>
      <c r="Y31" s="30"/>
      <c r="Z31" s="29"/>
      <c r="AA31" s="32"/>
      <c r="AB31" s="66" t="s">
        <v>25</v>
      </c>
      <c r="AC31" s="56">
        <v>8.2</v>
      </c>
      <c r="AD31" s="67" t="s">
        <v>25</v>
      </c>
      <c r="AE31" s="56">
        <v>0.1</v>
      </c>
      <c r="AF31" s="67" t="s">
        <v>25</v>
      </c>
      <c r="AG31" s="56">
        <v>8.3</v>
      </c>
      <c r="AH31" s="66" t="s">
        <v>25</v>
      </c>
      <c r="AI31" s="32">
        <v>16630</v>
      </c>
      <c r="AJ31" s="66" t="s">
        <v>25</v>
      </c>
      <c r="AK31" s="32">
        <v>300</v>
      </c>
      <c r="AL31" s="42" t="s">
        <v>25</v>
      </c>
      <c r="AM31" s="32">
        <v>16930</v>
      </c>
      <c r="AN31" s="42" t="s">
        <v>25</v>
      </c>
      <c r="AO31" s="28">
        <v>326</v>
      </c>
      <c r="AP31" s="61"/>
      <c r="AQ31" s="51"/>
      <c r="AR31" s="61"/>
      <c r="AS31" s="41"/>
      <c r="AT31" s="28"/>
      <c r="AU31" s="41"/>
      <c r="AV31" s="41"/>
      <c r="AW31" s="42" t="s">
        <v>25</v>
      </c>
      <c r="AX31" s="52">
        <v>8.2</v>
      </c>
      <c r="AY31" s="29" t="s">
        <v>25</v>
      </c>
      <c r="AZ31" s="56">
        <v>0.1</v>
      </c>
      <c r="BA31" s="40" t="s">
        <v>25</v>
      </c>
      <c r="BB31" s="56">
        <v>8.3</v>
      </c>
      <c r="BC31" s="42" t="s">
        <v>25</v>
      </c>
      <c r="BD31" s="30">
        <v>16630</v>
      </c>
      <c r="BE31" s="42" t="s">
        <v>25</v>
      </c>
      <c r="BF31" s="32">
        <v>300</v>
      </c>
      <c r="BG31" s="42" t="s">
        <v>25</v>
      </c>
      <c r="BH31" s="32">
        <v>16930</v>
      </c>
      <c r="BI31" s="42" t="s">
        <v>25</v>
      </c>
      <c r="BJ31" s="43">
        <v>326</v>
      </c>
    </row>
    <row r="32" spans="2:29" ht="10.5" customHeight="1">
      <c r="B32" s="1" t="s">
        <v>39</v>
      </c>
      <c r="AC32" s="68"/>
    </row>
  </sheetData>
  <mergeCells count="86">
    <mergeCell ref="B2:R2"/>
    <mergeCell ref="AN6:AO6"/>
    <mergeCell ref="AH5:AI5"/>
    <mergeCell ref="AB6:AC6"/>
    <mergeCell ref="AB5:AC5"/>
    <mergeCell ref="N6:O6"/>
    <mergeCell ref="N5:O5"/>
    <mergeCell ref="L5:M5"/>
    <mergeCell ref="AN5:AO5"/>
    <mergeCell ref="AD5:AE5"/>
    <mergeCell ref="S1:V1"/>
    <mergeCell ref="S2:V2"/>
    <mergeCell ref="X6:Y6"/>
    <mergeCell ref="Z5:AA5"/>
    <mergeCell ref="Z6:AA6"/>
    <mergeCell ref="V6:W6"/>
    <mergeCell ref="W1:W2"/>
    <mergeCell ref="T6:U6"/>
    <mergeCell ref="AW3:BJ3"/>
    <mergeCell ref="AY5:AZ5"/>
    <mergeCell ref="AY6:AZ6"/>
    <mergeCell ref="BC4:BJ4"/>
    <mergeCell ref="AW4:BB4"/>
    <mergeCell ref="BI5:BJ5"/>
    <mergeCell ref="BI6:BJ6"/>
    <mergeCell ref="BG6:BH6"/>
    <mergeCell ref="BE6:BF6"/>
    <mergeCell ref="BC6:BD6"/>
    <mergeCell ref="A30:A31"/>
    <mergeCell ref="A28:A29"/>
    <mergeCell ref="BG5:BH5"/>
    <mergeCell ref="BE5:BF5"/>
    <mergeCell ref="BC5:BD5"/>
    <mergeCell ref="AW5:AX5"/>
    <mergeCell ref="AW6:AX6"/>
    <mergeCell ref="BA5:BB5"/>
    <mergeCell ref="BA6:BB6"/>
    <mergeCell ref="AH6:AI6"/>
    <mergeCell ref="AD6:AE6"/>
    <mergeCell ref="AF5:AG5"/>
    <mergeCell ref="AF6:AG6"/>
    <mergeCell ref="AJ6:AK6"/>
    <mergeCell ref="AL6:AM6"/>
    <mergeCell ref="AJ5:AK5"/>
    <mergeCell ref="AL5:AM5"/>
    <mergeCell ref="AP3:AR3"/>
    <mergeCell ref="AH4:AO4"/>
    <mergeCell ref="AS3:AV3"/>
    <mergeCell ref="T4:W4"/>
    <mergeCell ref="AB4:AG4"/>
    <mergeCell ref="AB3:AO3"/>
    <mergeCell ref="N3:W3"/>
    <mergeCell ref="X3:AA3"/>
    <mergeCell ref="X4:AA4"/>
    <mergeCell ref="AS4:AV4"/>
    <mergeCell ref="AP4:AR4"/>
    <mergeCell ref="N4:S4"/>
    <mergeCell ref="V5:W5"/>
    <mergeCell ref="X5:Y5"/>
    <mergeCell ref="E5:F5"/>
    <mergeCell ref="G5:H5"/>
    <mergeCell ref="P5:Q5"/>
    <mergeCell ref="T5:U5"/>
    <mergeCell ref="R5:S5"/>
    <mergeCell ref="R6:S6"/>
    <mergeCell ref="L6:M6"/>
    <mergeCell ref="B6:C6"/>
    <mergeCell ref="E6:F6"/>
    <mergeCell ref="G6:H6"/>
    <mergeCell ref="J6:K6"/>
    <mergeCell ref="P6:Q6"/>
    <mergeCell ref="A3:A6"/>
    <mergeCell ref="B3:M3"/>
    <mergeCell ref="A14:A15"/>
    <mergeCell ref="B5:C5"/>
    <mergeCell ref="J5:K5"/>
    <mergeCell ref="A8:A9"/>
    <mergeCell ref="G4:M4"/>
    <mergeCell ref="B4:F4"/>
    <mergeCell ref="A22:A23"/>
    <mergeCell ref="A20:A21"/>
    <mergeCell ref="A10:A11"/>
    <mergeCell ref="A26:A27"/>
    <mergeCell ref="A18:A19"/>
    <mergeCell ref="A24:A25"/>
    <mergeCell ref="A16:A17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2" manualBreakCount="2">
    <brk id="23" max="29" man="1"/>
    <brk id="4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2001-12-21T00:18:11Z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