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8670" activeTab="4"/>
  </bookViews>
  <sheets>
    <sheet name="ＬＤ（中学校）" sheetId="1" r:id="rId1"/>
    <sheet name="ＬＤ（小学校）" sheetId="2" r:id="rId2"/>
    <sheet name="ＡＤＨＤ" sheetId="3" r:id="rId3"/>
    <sheet name="高機能自閉症" sheetId="4" r:id="rId4"/>
    <sheet name="幼稚園・保育所" sheetId="5" r:id="rId5"/>
  </sheets>
  <definedNames/>
  <calcPr fullCalcOnLoad="1" refMode="R1C1"/>
</workbook>
</file>

<file path=xl/sharedStrings.xml><?xml version="1.0" encoding="utf-8"?>
<sst xmlns="http://schemas.openxmlformats.org/spreadsheetml/2006/main" count="272" uniqueCount="223">
  <si>
    <t>具体的な言動や気付いたこと</t>
  </si>
  <si>
    <t>読む</t>
  </si>
  <si>
    <t>読む</t>
  </si>
  <si>
    <t>書く</t>
  </si>
  <si>
    <t>書く</t>
  </si>
  <si>
    <t>聞く</t>
  </si>
  <si>
    <t>聞く</t>
  </si>
  <si>
    <t>話す</t>
  </si>
  <si>
    <t>話す</t>
  </si>
  <si>
    <t>数学</t>
  </si>
  <si>
    <t>推論</t>
  </si>
  <si>
    <t>英語</t>
  </si>
  <si>
    <t>社会性</t>
  </si>
  <si>
    <t>協調運動</t>
  </si>
  <si>
    <t>手先</t>
  </si>
  <si>
    <t>記入者</t>
  </si>
  <si>
    <t>記入者</t>
  </si>
  <si>
    <t>備考</t>
  </si>
  <si>
    <t>読み方がたどたどしかったり、読み飛ばし、読み間違いが多い。</t>
  </si>
  <si>
    <t>短文の理解や、文章に記述してある事実の理解が困難である。</t>
  </si>
  <si>
    <t>読解（判読）難しいほどの文字を書く。字の形がうまくとれない。</t>
  </si>
  <si>
    <t>拗音、促音の表記が不正確、「おとを」「わとは」の表記に混同がある。</t>
  </si>
  <si>
    <t>板書が写せない。板書を写すのに極端に時間がかかる。</t>
  </si>
  <si>
    <t>話し言葉を文章にしたり、文法的に正しい文章で記述することができない。</t>
  </si>
  <si>
    <t>複数（複雑）の指示が聞き取れなくて、その都度まごついたり混乱する。</t>
  </si>
  <si>
    <t>普段は簡単な指示に従えるが、しばしば周囲の手助けを必要とする。</t>
  </si>
  <si>
    <t>学級の話し合いについていけず、また理解することが難しい。</t>
  </si>
  <si>
    <t>書いてある情報なら覚えられるが、口頭の指示は覚えていられない。</t>
  </si>
  <si>
    <t>いつも幼稚な言葉を使ったり、語彙も少なく描写的な言葉の使用がない。</t>
  </si>
  <si>
    <t>考えていることを話すとき、たびたび言葉につまり「あの、その」になる。</t>
  </si>
  <si>
    <t>文法的に誤りの多い不完全な話し方をする。</t>
  </si>
  <si>
    <t>話す内容がバラバラで、事実を関係づけて述べることが困難である。</t>
  </si>
  <si>
    <t>数と計算について、2学年以上の遅れがある。</t>
  </si>
  <si>
    <t>定規やグラフの目盛りの読み取りや作図ができない。</t>
  </si>
  <si>
    <t>学年相応の文章題について、自力で解くのは難しい。</t>
  </si>
  <si>
    <t>事象の因果関係を理解することが困難で、早合点や飛躍した考えをする。</t>
  </si>
  <si>
    <t>十分に考えたり、順序立てして課題解決に向かうことができない。</t>
  </si>
  <si>
    <t>アルファベットを完全に書けない。</t>
  </si>
  <si>
    <t>英語が読めても、書くことが難しい。</t>
  </si>
  <si>
    <t>英語を話したりできるが、読むことが難しい。</t>
  </si>
  <si>
    <t>非常に注意が散漫で、一つのことに注意を集中することが難しい。</t>
  </si>
  <si>
    <t>自己抑制ができずに、非常に興奮しやすい。</t>
  </si>
  <si>
    <t>質問が多い。注意しても多弁が止まらない。同じ話題を繰り返してしゃべる。</t>
  </si>
  <si>
    <t>孤立している。友人関係がうまくもてない。</t>
  </si>
  <si>
    <t>自分に課せられた仕事（係・当番）に対して、責任をとることができない。</t>
  </si>
  <si>
    <t>宿題、約束事、提出物などが、注意されてもやり遂げられない。</t>
  </si>
  <si>
    <t>初対面の人に馴れ馴れしい。教師に対して友だちのような言葉で話す。</t>
  </si>
  <si>
    <t>全身運動（走・跳・投）が極端にぎこちない。</t>
  </si>
  <si>
    <t>左右や方向の指示を聞いても、的確に行動できない。</t>
  </si>
  <si>
    <t>同じ姿勢を保っていることが難しい。（立位・座位）</t>
  </si>
  <si>
    <t>評価は、0　ない、1　ごくたまにある、　2　ときどきある、　3　よくある、　該当しなければ斜線を引いてください。</t>
  </si>
  <si>
    <t>チェック項目</t>
  </si>
  <si>
    <t>チェック</t>
  </si>
  <si>
    <t>チェック</t>
  </si>
  <si>
    <t>注意
集中
衝動</t>
  </si>
  <si>
    <t xml:space="preserve">極端に手先が不器用である。（鉛筆・定規・道具・楽器の使用・工作など） </t>
  </si>
  <si>
    <t>チェックリスト　LD　（中学校）　　　　　　　　　　　　　　　　　　　　　　　　　　　　　　　　　　　</t>
  </si>
  <si>
    <t>学校名（　　　　　　　　　） 学年（　　　　　　　　　） 氏名（　　　　　　　　　　　　　　　　　　　　　　）</t>
  </si>
  <si>
    <t>素点</t>
  </si>
  <si>
    <t>評価点</t>
  </si>
  <si>
    <t>注意集中
衝動</t>
  </si>
  <si>
    <t>評価は、０　ない、１　まれにある、２　ときどきある、３　よくある、該当しなければ斜線を引いてください。</t>
  </si>
  <si>
    <t>計算する</t>
  </si>
  <si>
    <t>推論する</t>
  </si>
  <si>
    <t xml:space="preserve">聞き間違いがある。（「知った」を｢行った」と聞きまちがえる。） </t>
  </si>
  <si>
    <t>聞きもらしがある。</t>
  </si>
  <si>
    <t>個別に言われると聞き取れるが、集団場面では難しい。</t>
  </si>
  <si>
    <t>指示の理解が難しい。</t>
  </si>
  <si>
    <t>話し合いが難しい。（話し合いの流れが理解できず、ついていけない。）</t>
  </si>
  <si>
    <t xml:space="preserve">適切な速さで話すことが難しい。(たどたどしく話す。とても早口である。） </t>
  </si>
  <si>
    <t>ことばにつまったりする。</t>
  </si>
  <si>
    <t>単語を羅列したり、短い文で内容的に乏しい話をする。</t>
  </si>
  <si>
    <t>思いつくままに話すなど、筋道の通った話をするのが難しい。</t>
  </si>
  <si>
    <t>内容を分かりやすく伝えることが難しい。</t>
  </si>
  <si>
    <t>初めて出てきた語や、普段あまり使わない語などを読み間違える。</t>
  </si>
  <si>
    <t>文中の語句や行を抜かしたり、または繰り返し読んだりする。</t>
  </si>
  <si>
    <t>音読が遅い。</t>
  </si>
  <si>
    <t>勝手読みがある。（「いきました」を｢いました｣と読む。）</t>
  </si>
  <si>
    <t>文章の要点を正しく読み取ることが難しい。</t>
  </si>
  <si>
    <t>読みにくい字を書く。(字の形や大きさが整っていない。まっすぐに書けない。）</t>
  </si>
  <si>
    <t>独特の筆順で書く。</t>
  </si>
  <si>
    <t>漢字の細かい部分を書き間違える。</t>
  </si>
  <si>
    <t>句読点が抜けたり、正しく打つことができない。</t>
  </si>
  <si>
    <t>限られた量の作文や、決まったパターンの文章しか書かない。</t>
  </si>
  <si>
    <t>学年相応の数の意味や表し方についての理解が難しい。
（三千四十七を300047や347と書く。分母の大きいほうが分数の値として大きいと思っている。）</t>
  </si>
  <si>
    <t>簡単な計算が暗算でできない。</t>
  </si>
  <si>
    <t>計算をするのにとても時間がかかる。</t>
  </si>
  <si>
    <t>答えを得るのにいくつかの手続きを要する問題を解くのが難しい。
（四則混合の計算。２つの立式を必要とする計算。）</t>
  </si>
  <si>
    <t>学年相応の文章題を解くのが難しい。</t>
  </si>
  <si>
    <t>学年相応の量を比較することや、量を表す単位を理解することが難しい。
（長さやかさの比較。｢１５ｃｍは１5０ｍｍ」ということ。）</t>
  </si>
  <si>
    <t>学年相応の図形を描くことが難しい（丸やひし形などの図形の模写。見取り図や展開図）。</t>
  </si>
  <si>
    <t>事物の因果関係を理解することが難しい。</t>
  </si>
  <si>
    <t>目的に添って行動を計画し、必要に応じてそれを修正することが難しい。</t>
  </si>
  <si>
    <t>早合点や、飛躍した考えをする。</t>
  </si>
  <si>
    <t>　</t>
  </si>
  <si>
    <t>備考</t>
  </si>
  <si>
    <t>（　　　　　　　　　　　　　　　　）</t>
  </si>
  <si>
    <t>推論する</t>
  </si>
  <si>
    <t>不注意</t>
  </si>
  <si>
    <t>評価は、０　ほとんどない、　１　ときどきある、２　しばしばある、　３　非常にしばしばある、該当しなければ斜線を引いてください。</t>
  </si>
  <si>
    <t>多動性</t>
  </si>
  <si>
    <t>衝動性</t>
  </si>
  <si>
    <t>　</t>
  </si>
  <si>
    <t>（　　　　　　　　　　　　　　　　　　　　　　）</t>
  </si>
  <si>
    <t>学校での勉強で、細かいところまで注意を払わなかったり、不注意な間違いをしたりする。</t>
  </si>
  <si>
    <t>課題や遊びの活動で注意を集中し続けることが難しい。</t>
  </si>
  <si>
    <t>面と向かって話しかけられているのに、聞いていないようにみえる。</t>
  </si>
  <si>
    <t>指示に従えず、また仕事を最後までやり遂げない。</t>
  </si>
  <si>
    <t>学習などの課題や活動を順序立てて行うことが難しい。</t>
  </si>
  <si>
    <t>気持ちを集中させて努力し続けなければならない課題を避ける。</t>
  </si>
  <si>
    <t>学習課題や活動に必要な物をなくしてしまう。</t>
  </si>
  <si>
    <t>気が散りやすい。</t>
  </si>
  <si>
    <t>日々の活動で忘れっぽい。</t>
  </si>
  <si>
    <t>手足をそわそわ動かしたり、着席していても、もじもじしたりする。</t>
  </si>
  <si>
    <t>授業中や座っているべき時に席を離れてしまう。</t>
  </si>
  <si>
    <t>きちんとしていなければならない時に、過度に走り回ったりよじ登ったりする。</t>
  </si>
  <si>
    <t>遊びや余暇活動に大人しく参加することが難しい。</t>
  </si>
  <si>
    <t>じっとしていない。または何かに駆り立てられるように活動する。</t>
  </si>
  <si>
    <t>過度にしゃべる。</t>
  </si>
  <si>
    <t>質問が終わらない内に出し抜けに答えてしまう。</t>
  </si>
  <si>
    <t>順番を待つのが難しい。</t>
  </si>
  <si>
    <t>他の人がしていることをさえぎったり、じゃましたりする。</t>
  </si>
  <si>
    <t>評価は、０　いいえ、１　多少、　２　はい、該当しなければ斜線を引いてください。</t>
  </si>
  <si>
    <t>ことば</t>
  </si>
  <si>
    <t>こだわり</t>
  </si>
  <si>
    <t>その他</t>
  </si>
  <si>
    <t>人との
かかわり</t>
  </si>
  <si>
    <t>（　　　　　　　　　　　　　　　　　　　　　　　　　　　　　　　　　）</t>
  </si>
  <si>
    <t>友だちと仲良くしたいという気持ちはあるけれど､友だち関係をうまく築けない。</t>
  </si>
  <si>
    <t>友だちのそばにはいるが､一人で遊んでいる。</t>
  </si>
  <si>
    <t>球技やゲームをする時､仲間と協力することに考えが及ばない。</t>
  </si>
  <si>
    <t>いろいろなことを話すが､その時の場面や相手の感情や立場を理解しない。</t>
  </si>
  <si>
    <t>共感を得ることが難しい。</t>
  </si>
  <si>
    <t>周りの人が困惑するようなことも､配慮しないで言ってしまう。</t>
  </si>
  <si>
    <t>含みのある言葉や嫌みを言われても分からず、言葉通りに受け止めてしまうことがある。</t>
  </si>
  <si>
    <t>会話の仕方が形式的であり、抑揚なく話したり、間合いが取れなかったりすることがある。</t>
  </si>
  <si>
    <t>みんなから、｢○○博士｣｢○○教授」と思われている。(例：カレンダー博士）</t>
  </si>
  <si>
    <t>他の子どもは興味を持たないようなことに興味があり、｢自分だけの知識世界」を持っている。</t>
  </si>
  <si>
    <t>空想の世界(ファンタジ-）に遊ぶことがあり､現実との切り替えが難しい場合がある。</t>
  </si>
  <si>
    <t>特定の分野の知識を蓄えているが、丸暗記であり、意味をきちんとは理解していない。</t>
  </si>
  <si>
    <t>とても得意なことがある一方で､極端に不得手なものがある。</t>
  </si>
  <si>
    <t>ある行動や考えに強くこだわることによって､簡単な日常の活動ができなくなることがある。</t>
  </si>
  <si>
    <t>自分なりの独特な日課や手順があり､変更や変化を嫌がる。</t>
  </si>
  <si>
    <t>常識的な判断が難しいことがある。</t>
  </si>
  <si>
    <t>動作やジェスチャーが不器用で、ぎこちないことがある。</t>
  </si>
  <si>
    <t>不注意</t>
  </si>
  <si>
    <t>多動性</t>
  </si>
  <si>
    <t>衝動性</t>
  </si>
  <si>
    <t>合計</t>
  </si>
  <si>
    <t>人とのかかわり</t>
  </si>
  <si>
    <t>ことば</t>
  </si>
  <si>
    <t>こだわり</t>
  </si>
  <si>
    <t>その他</t>
  </si>
  <si>
    <r>
      <t>チェックリスト　LD　(小学校）</t>
    </r>
    <r>
      <rPr>
        <sz val="11"/>
        <rFont val="ＭＳ Ｐゴシック"/>
        <family val="3"/>
      </rPr>
      <t>　　　　　　　　　　　　　　　　　　　　　　　　　　　　　　　　学校名（　　　　　　　　　） 学年（　　　　　　　　　） 氏名</t>
    </r>
  </si>
  <si>
    <r>
      <t>　</t>
    </r>
    <r>
      <rPr>
        <b/>
        <sz val="11"/>
        <rFont val="ＭＳ Ｐゴシック"/>
        <family val="3"/>
      </rPr>
      <t>チェックリスト　ADHD</t>
    </r>
    <r>
      <rPr>
        <sz val="11"/>
        <rFont val="ＭＳ Ｐゴシック"/>
        <family val="3"/>
      </rPr>
      <t>　　　　　　　　　　　　　　　　　　　　　　　　　　　　学校名　（　　　　　　　　　） 学年（　　　　　　　　　） 氏名</t>
    </r>
  </si>
  <si>
    <r>
      <t>チェックリスト　高機能自閉症</t>
    </r>
    <r>
      <rPr>
        <sz val="11"/>
        <rFont val="ＭＳ Ｐゴシック"/>
        <family val="3"/>
      </rPr>
      <t>　　　　　　　　　　　　　　　　　　　学校名（　　　　　　　　　） 学年（　　　　　　　） 氏名</t>
    </r>
  </si>
  <si>
    <t>領域</t>
  </si>
  <si>
    <t>項目</t>
  </si>
  <si>
    <t>言われたことをすぐに忘れる</t>
  </si>
  <si>
    <t>2つ以上のものをとってくるように言われると全部をとってこられない。</t>
  </si>
  <si>
    <t>よく知っている場所でもことばで言われただけでは間違って行ってしまう。</t>
  </si>
  <si>
    <t>かん違いがとても多い。</t>
  </si>
  <si>
    <t>「あれ」「それ」などの指示代名詞の理解が苦手である。</t>
  </si>
  <si>
    <t>「早くして」「もう少し」などの程度を表すことばの理解が苦手である。</t>
  </si>
  <si>
    <t>人や物の絵がとても幼い。</t>
  </si>
  <si>
    <t>人物画が特に幼い。</t>
  </si>
  <si>
    <t>絵の描き方が独特である。</t>
  </si>
  <si>
    <t>助詞の間違いがとても多い。</t>
  </si>
  <si>
    <t>する・されるなどの関係が逆になりやすい。</t>
  </si>
  <si>
    <t>空想の世界の話しに入りやすい。</t>
  </si>
  <si>
    <t>話題の中心から外れた話しに入りやすい。</t>
  </si>
  <si>
    <t>落ち着きがない。</t>
  </si>
  <si>
    <t>いつもからだが動いている</t>
  </si>
  <si>
    <t>感情の起伏が激しい。</t>
  </si>
  <si>
    <t>上下・左右などの位置関係をよく間違える。</t>
  </si>
  <si>
    <t>はさみの使い方がとても下手である。</t>
  </si>
  <si>
    <t>折り紙を半分に折れない。</t>
  </si>
  <si>
    <t>積木遊びをとても嫌がる。</t>
  </si>
  <si>
    <t>集団での手遊びをしたがらない</t>
  </si>
  <si>
    <t>リズム体操やダンスがとても苦手である。</t>
  </si>
  <si>
    <t>決め(とめ)のポーズがとれずふらふら動く。</t>
  </si>
  <si>
    <t>ボールを床や地面につけない。</t>
  </si>
  <si>
    <t>ボールを床や地面につくとき、力が強すぎて、顔にあたるなどしてとれない。</t>
  </si>
  <si>
    <t>簡単なボールのやりとり(キャッチボール)ができない。</t>
  </si>
  <si>
    <t>顔や胴体をケガすることが多い。</t>
  </si>
  <si>
    <t>糊や絵の具などをさわりたがらない。</t>
  </si>
  <si>
    <t>靴や靴下をはきたがらない。</t>
  </si>
  <si>
    <t>体を回しても目が回らない。</t>
  </si>
  <si>
    <t>初めてあった人でもとてもなれなれしくじゃれつく。</t>
  </si>
  <si>
    <t>すぐにかっとなりやすい。</t>
  </si>
  <si>
    <t>担任など特定の大人以外は受け付けない。</t>
  </si>
  <si>
    <t>ゲームなどに参加したがるがルールを守れないことが多い。</t>
  </si>
  <si>
    <t>約束事・決まりを守らない。</t>
  </si>
  <si>
    <t>約束事・決まりにこだわって対人関係のトラブルが多い。</t>
  </si>
  <si>
    <t>ストーリーのある絵本に関心がない。</t>
  </si>
  <si>
    <t>図鑑のようなものに非常に興味があり，とても細かいことまでよく憶えている。</t>
  </si>
  <si>
    <t>自分の名前を読めない(年中)</t>
  </si>
  <si>
    <t>絵本を読んでいるかのように喋りながら見る(年少)　</t>
  </si>
  <si>
    <t>トイレで排泄できない(年少～)</t>
  </si>
  <si>
    <t>ボタンのある服を着られない。(年中～)</t>
  </si>
  <si>
    <t>前後，裏表を間違って着ても気がつかない(年長)</t>
  </si>
  <si>
    <t>手づかみで食べる(年少～)</t>
  </si>
  <si>
    <t>*</t>
  </si>
  <si>
    <r>
      <t>給食のときなどイスに座って姿勢を保持することができない。</t>
    </r>
    <r>
      <rPr>
        <i/>
        <sz val="10"/>
        <rFont val="ＭＳ Ｐゴシック"/>
        <family val="3"/>
      </rPr>
      <t>（⇒体の使い方）</t>
    </r>
  </si>
  <si>
    <r>
      <t>かけっこのとき、手と足の動きがバラバラになる。</t>
    </r>
    <r>
      <rPr>
        <i/>
        <sz val="10"/>
        <rFont val="ＭＳ Ｐゴシック"/>
        <family val="3"/>
      </rPr>
      <t>（⇒体の使い方）</t>
    </r>
  </si>
  <si>
    <r>
      <t>行進のとき、右手右足、左手左足がそろってしまう。</t>
    </r>
    <r>
      <rPr>
        <i/>
        <sz val="10"/>
        <rFont val="ＭＳ Ｐゴシック"/>
        <family val="3"/>
      </rPr>
      <t>（⇒体の使い方）</t>
    </r>
  </si>
  <si>
    <r>
      <t>会話のときや一緒に遊んでいるときに目が合いにくいことがある。</t>
    </r>
    <r>
      <rPr>
        <i/>
        <sz val="10"/>
        <rFont val="ＭＳ Ｐゴシック"/>
        <family val="3"/>
      </rPr>
      <t>（⇒対人関係）</t>
    </r>
  </si>
  <si>
    <t>聞くこと</t>
  </si>
  <si>
    <t>書くこと</t>
  </si>
  <si>
    <t>話すこと</t>
  </si>
  <si>
    <t>注意</t>
  </si>
  <si>
    <t>体の使い方</t>
  </si>
  <si>
    <t>対人関係</t>
  </si>
  <si>
    <t>見ること</t>
  </si>
  <si>
    <t>読むこと</t>
  </si>
  <si>
    <t>身辺自立</t>
  </si>
  <si>
    <t>追加項目</t>
  </si>
  <si>
    <t>チェックリスト（幼稚園・保育所）</t>
  </si>
  <si>
    <t>自由時間でみんなが一緒に遊んでいると，その周りで一人違う遊びをしていることが多い。</t>
  </si>
  <si>
    <t>チェック</t>
  </si>
  <si>
    <t>素点</t>
  </si>
  <si>
    <t>評価点</t>
  </si>
  <si>
    <t>計算する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</si>
</sst>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name val="ＭＳ Ｐゴシック"/>
      <family val="3"/>
    </font>
    <font>
      <sz val="6"/>
      <name val="ＭＳ Ｐゴシック"/>
      <family val="3"/>
    </font>
    <font>
      <u val="single"/>
      <sz val="5.5"/>
      <color indexed="12"/>
      <name val="ＭＳ Ｐゴシック"/>
      <family val="3"/>
    </font>
    <font>
      <u val="single"/>
      <sz val="5.5"/>
      <color indexed="36"/>
      <name val="ＭＳ Ｐゴシック"/>
      <family val="3"/>
    </font>
    <font>
      <b/>
      <sz val="11"/>
      <name val="ＭＳ Ｐゴシック"/>
      <family val="3"/>
    </font>
    <font>
      <sz val="9"/>
      <name val="ＭＳ Ｐゴシック"/>
      <family val="3"/>
    </font>
    <font>
      <i/>
      <sz val="10"/>
      <name val="ＭＳ Ｐゴシック"/>
      <family val="3"/>
    </font>
    <font>
      <sz val="13.5"/>
      <color indexed="8"/>
      <name val="ＭＳ Ｐゴシック"/>
      <family val="3"/>
    </font>
    <font>
      <sz val="10"/>
      <color indexed="8"/>
      <name val="ＭＳ Ｐゴシック"/>
      <family val="3"/>
    </font>
    <font>
      <sz val="2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style="medium"/>
      <right style="medium"/>
      <top>
        <color indexed="63"/>
      </top>
      <bottom style="thin"/>
    </border>
    <border>
      <left>
        <color indexed="63"/>
      </left>
      <right>
        <color indexed="63"/>
      </right>
      <top style="medium"/>
      <bottom style="medium"/>
    </border>
    <border>
      <left style="thin"/>
      <right style="medium"/>
      <top style="medium"/>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style="medium"/>
      <top>
        <color indexed="63"/>
      </top>
      <bottom style="thin"/>
    </border>
    <border>
      <left>
        <color indexed="63"/>
      </left>
      <right>
        <color indexed="63"/>
      </right>
      <top style="medium"/>
      <bottom style="thin"/>
    </border>
    <border>
      <left>
        <color indexed="63"/>
      </left>
      <right>
        <color indexed="63"/>
      </right>
      <top style="thin"/>
      <bottom style="medium"/>
    </border>
    <border>
      <left style="medium"/>
      <right>
        <color indexed="63"/>
      </right>
      <top style="medium"/>
      <bottom style="medium"/>
    </border>
    <border>
      <left>
        <color indexed="63"/>
      </left>
      <right style="thin"/>
      <top>
        <color indexed="63"/>
      </top>
      <bottom style="thin"/>
    </border>
    <border>
      <left style="thin"/>
      <right style="thin"/>
      <top>
        <color indexed="63"/>
      </top>
      <bottom style="thin"/>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thin"/>
    </border>
    <border>
      <left style="medium"/>
      <right>
        <color indexed="63"/>
      </right>
      <top style="thin"/>
      <bottom style="medium"/>
    </border>
    <border>
      <left>
        <color indexed="63"/>
      </left>
      <right style="thin"/>
      <top style="medium"/>
      <bottom style="medium"/>
    </border>
    <border>
      <left style="medium"/>
      <right style="thin"/>
      <top>
        <color indexed="63"/>
      </top>
      <bottom style="thin"/>
    </border>
    <border>
      <left style="thin"/>
      <right>
        <color indexed="63"/>
      </right>
      <top style="medium"/>
      <bottom style="medium"/>
    </border>
    <border>
      <left style="thin"/>
      <right>
        <color indexed="63"/>
      </right>
      <top>
        <color indexed="63"/>
      </top>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medium"/>
      <right style="thin"/>
      <top style="thin"/>
      <bottom style="mediu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style="thin"/>
      <top style="medium"/>
      <bottom style="thin"/>
    </border>
    <border>
      <left>
        <color indexed="63"/>
      </left>
      <right>
        <color indexed="63"/>
      </right>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medium"/>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136">
    <xf numFmtId="0" fontId="0" fillId="0" borderId="0" xfId="0" applyAlignment="1">
      <alignment/>
    </xf>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4" xfId="0" applyBorder="1" applyAlignment="1">
      <alignment horizontal="center" vertical="center"/>
    </xf>
    <xf numFmtId="0" fontId="0" fillId="0" borderId="0"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0" xfId="0" applyBorder="1" applyAlignment="1">
      <alignment horizontal="center" vertical="center"/>
    </xf>
    <xf numFmtId="0" fontId="0" fillId="0" borderId="0" xfId="0" applyBorder="1" applyAlignment="1">
      <alignment/>
    </xf>
    <xf numFmtId="0" fontId="4" fillId="0" borderId="0" xfId="0" applyFont="1" applyAlignment="1">
      <alignment vertical="center"/>
    </xf>
    <xf numFmtId="0" fontId="0" fillId="0" borderId="29" xfId="0" applyBorder="1" applyAlignment="1">
      <alignment/>
    </xf>
    <xf numFmtId="0" fontId="5" fillId="0" borderId="11" xfId="0" applyFont="1" applyBorder="1" applyAlignment="1">
      <alignment horizontal="center" vertical="center" wrapText="1" shrinkToFit="1"/>
    </xf>
    <xf numFmtId="0" fontId="0" fillId="0" borderId="15" xfId="0" applyBorder="1" applyAlignment="1">
      <alignment vertical="center" wrapText="1"/>
    </xf>
    <xf numFmtId="0" fontId="0" fillId="0" borderId="19" xfId="0" applyBorder="1" applyAlignment="1">
      <alignment vertical="center" wrapText="1"/>
    </xf>
    <xf numFmtId="0" fontId="0" fillId="0" borderId="30" xfId="0" applyBorder="1" applyAlignment="1">
      <alignment vertical="center"/>
    </xf>
    <xf numFmtId="0" fontId="0" fillId="0" borderId="3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xf>
    <xf numFmtId="0" fontId="0" fillId="0" borderId="32" xfId="0" applyBorder="1" applyAlignment="1">
      <alignment/>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2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38" xfId="0" applyBorder="1" applyAlignment="1">
      <alignment horizontal="center" vertical="center"/>
    </xf>
    <xf numFmtId="0" fontId="0" fillId="0" borderId="14" xfId="0" applyBorder="1" applyAlignment="1">
      <alignment horizontal="center" vertical="center"/>
    </xf>
    <xf numFmtId="0" fontId="0" fillId="0" borderId="39" xfId="0" applyBorder="1" applyAlignment="1">
      <alignment vertical="center"/>
    </xf>
    <xf numFmtId="0" fontId="0" fillId="0" borderId="0" xfId="0" applyAlignment="1">
      <alignment horizontal="center" vertical="center"/>
    </xf>
    <xf numFmtId="0" fontId="0" fillId="0" borderId="0" xfId="0" applyAlignment="1">
      <alignment horizont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vertical="center"/>
    </xf>
    <xf numFmtId="9" fontId="0" fillId="0" borderId="42" xfId="42" applyFont="1" applyBorder="1" applyAlignment="1">
      <alignment vertical="center"/>
    </xf>
    <xf numFmtId="9" fontId="0" fillId="0" borderId="43" xfId="42" applyFont="1" applyBorder="1" applyAlignment="1">
      <alignment vertical="center"/>
    </xf>
    <xf numFmtId="9" fontId="0" fillId="0" borderId="44" xfId="42" applyFont="1" applyBorder="1" applyAlignment="1">
      <alignment vertical="center"/>
    </xf>
    <xf numFmtId="9" fontId="0" fillId="0" borderId="18" xfId="42" applyFont="1" applyBorder="1" applyAlignment="1">
      <alignment vertical="center"/>
    </xf>
    <xf numFmtId="9" fontId="0" fillId="0" borderId="45" xfId="42" applyFont="1" applyBorder="1" applyAlignment="1">
      <alignment vertical="center"/>
    </xf>
    <xf numFmtId="0" fontId="0" fillId="0" borderId="39" xfId="0" applyBorder="1" applyAlignment="1">
      <alignment horizontal="right" vertical="center"/>
    </xf>
    <xf numFmtId="0" fontId="0" fillId="0" borderId="46" xfId="0" applyBorder="1" applyAlignment="1">
      <alignment/>
    </xf>
    <xf numFmtId="0" fontId="0" fillId="0" borderId="46" xfId="0" applyBorder="1" applyAlignment="1">
      <alignment horizontal="center"/>
    </xf>
    <xf numFmtId="0" fontId="0" fillId="0" borderId="0" xfId="0" applyAlignment="1">
      <alignment horizontal="left" vertical="center"/>
    </xf>
    <xf numFmtId="0" fontId="0" fillId="0" borderId="46" xfId="0" applyBorder="1" applyAlignment="1">
      <alignment horizontal="left" vertical="center"/>
    </xf>
    <xf numFmtId="0" fontId="0" fillId="0" borderId="46" xfId="0" applyBorder="1" applyAlignment="1">
      <alignment horizontal="center" vertical="center"/>
    </xf>
    <xf numFmtId="0" fontId="0" fillId="0" borderId="46" xfId="0" applyFont="1" applyBorder="1" applyAlignment="1">
      <alignment horizontal="center" vertical="center"/>
    </xf>
    <xf numFmtId="0" fontId="0" fillId="0" borderId="46" xfId="0" applyFont="1" applyBorder="1" applyAlignment="1">
      <alignment horizontal="left" vertical="center"/>
    </xf>
    <xf numFmtId="0" fontId="0" fillId="0" borderId="46" xfId="0" applyFont="1" applyBorder="1" applyAlignment="1">
      <alignment horizontal="center"/>
    </xf>
    <xf numFmtId="176" fontId="0" fillId="0" borderId="30" xfId="0" applyNumberFormat="1" applyBorder="1" applyAlignment="1">
      <alignment vertical="center"/>
    </xf>
    <xf numFmtId="176" fontId="0" fillId="0" borderId="31" xfId="0" applyNumberFormat="1" applyBorder="1" applyAlignment="1">
      <alignment vertical="center"/>
    </xf>
    <xf numFmtId="9" fontId="0" fillId="0" borderId="46" xfId="0" applyNumberFormat="1" applyBorder="1" applyAlignment="1">
      <alignment/>
    </xf>
    <xf numFmtId="9" fontId="0" fillId="0" borderId="46" xfId="0" applyNumberFormat="1" applyFont="1" applyBorder="1" applyAlignment="1">
      <alignment/>
    </xf>
    <xf numFmtId="9" fontId="0" fillId="0" borderId="47" xfId="42" applyNumberFormat="1" applyFont="1" applyBorder="1" applyAlignment="1">
      <alignment vertical="center"/>
    </xf>
    <xf numFmtId="9" fontId="0" fillId="0" borderId="42" xfId="42" applyNumberFormat="1" applyFont="1" applyBorder="1" applyAlignment="1">
      <alignment vertical="center"/>
    </xf>
    <xf numFmtId="9" fontId="0" fillId="0" borderId="44" xfId="42" applyNumberFormat="1" applyFont="1" applyBorder="1" applyAlignment="1">
      <alignment vertical="center"/>
    </xf>
    <xf numFmtId="9" fontId="0" fillId="0" borderId="18" xfId="42" applyNumberFormat="1" applyFont="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38" xfId="0" applyBorder="1" applyAlignment="1">
      <alignment horizontal="left" vertical="center"/>
    </xf>
    <xf numFmtId="0" fontId="0" fillId="0" borderId="11" xfId="0" applyBorder="1" applyAlignment="1">
      <alignment horizontal="left" vertical="center"/>
    </xf>
    <xf numFmtId="0" fontId="0" fillId="0" borderId="40" xfId="0" applyBorder="1" applyAlignment="1">
      <alignment horizontal="left"/>
    </xf>
    <xf numFmtId="0" fontId="0" fillId="0" borderId="0" xfId="0" applyBorder="1" applyAlignment="1">
      <alignment horizontal="right" vertical="center"/>
    </xf>
    <xf numFmtId="0" fontId="0" fillId="0" borderId="51" xfId="0" applyBorder="1" applyAlignment="1">
      <alignment vertical="center"/>
    </xf>
    <xf numFmtId="0" fontId="0" fillId="0" borderId="46" xfId="0" applyBorder="1" applyAlignment="1">
      <alignment vertical="center"/>
    </xf>
    <xf numFmtId="0" fontId="0" fillId="0" borderId="52" xfId="0" applyBorder="1" applyAlignment="1">
      <alignment vertical="center"/>
    </xf>
    <xf numFmtId="0" fontId="0" fillId="0" borderId="45"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26"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wrapText="1"/>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4" fillId="0" borderId="0" xfId="0" applyFont="1" applyAlignment="1">
      <alignment vertical="center"/>
    </xf>
    <xf numFmtId="0" fontId="0" fillId="0" borderId="0" xfId="0" applyAlignment="1">
      <alignment vertical="center"/>
    </xf>
    <xf numFmtId="0" fontId="0" fillId="0" borderId="21" xfId="0" applyBorder="1" applyAlignment="1">
      <alignment vertical="center"/>
    </xf>
    <xf numFmtId="0" fontId="0" fillId="0" borderId="12" xfId="0" applyBorder="1" applyAlignment="1">
      <alignment vertical="center"/>
    </xf>
    <xf numFmtId="0" fontId="0" fillId="0" borderId="29" xfId="0" applyBorder="1" applyAlignment="1">
      <alignment horizontal="left" vertical="center"/>
    </xf>
    <xf numFmtId="0" fontId="0" fillId="0" borderId="21" xfId="0" applyBorder="1" applyAlignment="1">
      <alignment horizontal="left" vertical="center"/>
    </xf>
    <xf numFmtId="0" fontId="0" fillId="0" borderId="39" xfId="0" applyBorder="1" applyAlignment="1">
      <alignment vertical="center"/>
    </xf>
    <xf numFmtId="0" fontId="0" fillId="0" borderId="59" xfId="0" applyBorder="1" applyAlignment="1">
      <alignment vertical="center"/>
    </xf>
    <xf numFmtId="0" fontId="0" fillId="0" borderId="47"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horizontal="right" vertical="center"/>
    </xf>
    <xf numFmtId="0" fontId="0" fillId="0" borderId="10" xfId="0" applyBorder="1" applyAlignment="1">
      <alignment horizontal="center" vertical="center"/>
    </xf>
    <xf numFmtId="0" fontId="0" fillId="0" borderId="15" xfId="0" applyBorder="1" applyAlignment="1">
      <alignment vertical="center"/>
    </xf>
    <xf numFmtId="0" fontId="0" fillId="0" borderId="63" xfId="0" applyBorder="1" applyAlignment="1">
      <alignment vertical="center"/>
    </xf>
    <xf numFmtId="0" fontId="0" fillId="0" borderId="16" xfId="0" applyBorder="1" applyAlignment="1">
      <alignment vertical="center"/>
    </xf>
    <xf numFmtId="0" fontId="0" fillId="0" borderId="64" xfId="0" applyBorder="1" applyAlignment="1">
      <alignment vertical="center"/>
    </xf>
    <xf numFmtId="0" fontId="0" fillId="0" borderId="0" xfId="0" applyAlignment="1">
      <alignment horizontal="right"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vertical="center"/>
    </xf>
    <xf numFmtId="0" fontId="0" fillId="0" borderId="65" xfId="0" applyBorder="1" applyAlignment="1">
      <alignment vertical="center"/>
    </xf>
    <xf numFmtId="0" fontId="0" fillId="0" borderId="28" xfId="0" applyBorder="1" applyAlignment="1">
      <alignment vertical="center"/>
    </xf>
    <xf numFmtId="0" fontId="0" fillId="0" borderId="66" xfId="0" applyBorder="1" applyAlignment="1">
      <alignment vertical="center"/>
    </xf>
    <xf numFmtId="0" fontId="0" fillId="0" borderId="27" xfId="0" applyBorder="1" applyAlignment="1">
      <alignment vertical="center"/>
    </xf>
    <xf numFmtId="0" fontId="0" fillId="0" borderId="67" xfId="0" applyBorder="1" applyAlignment="1">
      <alignment vertical="center"/>
    </xf>
    <xf numFmtId="0" fontId="0" fillId="0" borderId="46" xfId="0" applyFont="1" applyBorder="1" applyAlignment="1">
      <alignment horizontal="center" vertical="center"/>
    </xf>
    <xf numFmtId="0" fontId="0" fillId="0" borderId="46" xfId="0" applyBorder="1" applyAlignment="1">
      <alignment horizontal="center" vertical="center"/>
    </xf>
    <xf numFmtId="0" fontId="0" fillId="0" borderId="19" xfId="0" applyFont="1" applyBorder="1" applyAlignment="1">
      <alignment horizontal="left" vertical="center"/>
    </xf>
    <xf numFmtId="0" fontId="0" fillId="0" borderId="19"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65"/>
          <c:y val="0.1355"/>
          <c:w val="0.48425"/>
          <c:h val="0.7285"/>
        </c:manualLayout>
      </c:layout>
      <c:radarChart>
        <c:radarStyle val="filled"/>
        <c:varyColors val="0"/>
        <c:ser>
          <c:idx val="0"/>
          <c:order val="0"/>
          <c:spPr>
            <a:solidFill>
              <a:srgbClr val="95B3D7"/>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'ＬＤ（中学校）'!$I$3:$S$3</c:f>
              <c:strCache/>
            </c:strRef>
          </c:cat>
          <c:val>
            <c:numRef>
              <c:f>'ＬＤ（中学校）'!$I$5:$S$5</c:f>
              <c:numCache/>
            </c:numRef>
          </c:val>
        </c:ser>
        <c:axId val="51555635"/>
        <c:axId val="61347532"/>
      </c:radarChart>
      <c:catAx>
        <c:axId val="5155563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000" b="0" i="0" u="none" baseline="0">
                <a:solidFill>
                  <a:srgbClr val="000000"/>
                </a:solidFill>
                <a:latin typeface="ＭＳ Ｐゴシック"/>
                <a:ea typeface="ＭＳ Ｐゴシック"/>
                <a:cs typeface="ＭＳ Ｐゴシック"/>
              </a:defRPr>
            </a:pPr>
          </a:p>
        </c:txPr>
        <c:crossAx val="61347532"/>
        <c:crosses val="autoZero"/>
        <c:auto val="0"/>
        <c:lblOffset val="100"/>
        <c:tickLblSkip val="1"/>
        <c:noMultiLvlLbl val="0"/>
      </c:catAx>
      <c:valAx>
        <c:axId val="61347532"/>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1555635"/>
        <c:crossesAt val="1"/>
        <c:crossBetween val="between"/>
        <c:dispUnits/>
        <c:majorUnit val="0.2"/>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
          <c:y val="0.0565"/>
          <c:w val="0.64475"/>
          <c:h val="0.8825"/>
        </c:manualLayout>
      </c:layout>
      <c:radarChart>
        <c:radarStyle val="filled"/>
        <c:varyColors val="0"/>
        <c:ser>
          <c:idx val="0"/>
          <c:order val="0"/>
          <c:spPr>
            <a:solidFill>
              <a:srgbClr val="95B3D7"/>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'ＬＤ（小学校）'!$I$3:$N$3</c:f>
              <c:strCache/>
            </c:strRef>
          </c:cat>
          <c:val>
            <c:numRef>
              <c:f>'ＬＤ（小学校）'!$I$5:$N$5</c:f>
              <c:numCache/>
            </c:numRef>
          </c:val>
        </c:ser>
        <c:axId val="15256877"/>
        <c:axId val="3094166"/>
      </c:radarChart>
      <c:catAx>
        <c:axId val="1525687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94166"/>
        <c:crosses val="autoZero"/>
        <c:auto val="0"/>
        <c:lblOffset val="100"/>
        <c:tickLblSkip val="1"/>
        <c:noMultiLvlLbl val="0"/>
      </c:catAx>
      <c:valAx>
        <c:axId val="3094166"/>
        <c:scaling>
          <c:orientation val="minMax"/>
          <c:max val="1"/>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15256877"/>
        <c:crossesAt val="1"/>
        <c:crossBetween val="between"/>
        <c:dispUnits/>
        <c:majorUnit val="0.2"/>
        <c:minorUnit val="0.2"/>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05"/>
          <c:y val="0.1475"/>
          <c:w val="0.507"/>
          <c:h val="0.7265"/>
        </c:manualLayout>
      </c:layout>
      <c:radarChart>
        <c:radarStyle val="filled"/>
        <c:varyColors val="0"/>
        <c:ser>
          <c:idx val="0"/>
          <c:order val="0"/>
          <c:spPr>
            <a:solidFill>
              <a:srgbClr val="95B3D7"/>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ＡＤＨＤ!$I$3:$K$3</c:f>
              <c:strCache/>
            </c:strRef>
          </c:cat>
          <c:val>
            <c:numRef>
              <c:f>ＡＤＨＤ!$I$5:$K$5</c:f>
              <c:numCache/>
            </c:numRef>
          </c:val>
        </c:ser>
        <c:axId val="27847495"/>
        <c:axId val="49300864"/>
      </c:radarChart>
      <c:catAx>
        <c:axId val="2784749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000" b="0" i="0" u="none" baseline="0">
                <a:solidFill>
                  <a:srgbClr val="000000"/>
                </a:solidFill>
                <a:latin typeface="ＭＳ Ｐゴシック"/>
                <a:ea typeface="ＭＳ Ｐゴシック"/>
                <a:cs typeface="ＭＳ Ｐゴシック"/>
              </a:defRPr>
            </a:pPr>
          </a:p>
        </c:txPr>
        <c:crossAx val="49300864"/>
        <c:crosses val="autoZero"/>
        <c:auto val="0"/>
        <c:lblOffset val="100"/>
        <c:tickLblSkip val="1"/>
        <c:noMultiLvlLbl val="0"/>
      </c:catAx>
      <c:valAx>
        <c:axId val="49300864"/>
        <c:scaling>
          <c:orientation val="minMax"/>
          <c:max val="1"/>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2784749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25"/>
          <c:y val="0.14475"/>
          <c:w val="0.582"/>
          <c:h val="0.70575"/>
        </c:manualLayout>
      </c:layout>
      <c:radarChart>
        <c:radarStyle val="filled"/>
        <c:varyColors val="0"/>
        <c:ser>
          <c:idx val="0"/>
          <c:order val="0"/>
          <c:spPr>
            <a:solidFill>
              <a:srgbClr val="95B3D7"/>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1"/>
            <c:showBubbleSize val="0"/>
            <c:showCatName val="0"/>
            <c:showSerName val="0"/>
            <c:showPercent val="0"/>
          </c:dLbls>
          <c:cat>
            <c:strRef>
              <c:f>'高機能自閉症'!$I$3:$L$3</c:f>
              <c:strCache/>
            </c:strRef>
          </c:cat>
          <c:val>
            <c:numRef>
              <c:f>'高機能自閉症'!$I$5:$L$5</c:f>
              <c:numCache/>
            </c:numRef>
          </c:val>
        </c:ser>
        <c:axId val="41054593"/>
        <c:axId val="33947018"/>
      </c:radarChart>
      <c:catAx>
        <c:axId val="4105459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000" b="0" i="0" u="none" baseline="0">
                <a:solidFill>
                  <a:srgbClr val="000000"/>
                </a:solidFill>
                <a:latin typeface="ＭＳ Ｐゴシック"/>
                <a:ea typeface="ＭＳ Ｐゴシック"/>
                <a:cs typeface="ＭＳ Ｐゴシック"/>
              </a:defRPr>
            </a:pPr>
          </a:p>
        </c:txPr>
        <c:crossAx val="33947018"/>
        <c:crosses val="autoZero"/>
        <c:auto val="0"/>
        <c:lblOffset val="100"/>
        <c:tickLblSkip val="1"/>
        <c:noMultiLvlLbl val="0"/>
      </c:catAx>
      <c:valAx>
        <c:axId val="33947018"/>
        <c:scaling>
          <c:orientation val="minMax"/>
          <c:max val="1"/>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41054593"/>
        <c:crossesAt val="1"/>
        <c:crossBetween val="between"/>
        <c:dispUnits/>
        <c:majorUnit val="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3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525"/>
          <c:y val="0.05775"/>
          <c:w val="0.567"/>
          <c:h val="0.88"/>
        </c:manualLayout>
      </c:layout>
      <c:radarChart>
        <c:radarStyle val="filled"/>
        <c:varyColors val="0"/>
        <c:ser>
          <c:idx val="0"/>
          <c:order val="0"/>
          <c:spPr>
            <a:solidFill>
              <a:srgbClr val="95B3D7"/>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'幼稚園・保育所'!$G$2:$P$2</c:f>
              <c:strCache/>
            </c:strRef>
          </c:cat>
          <c:val>
            <c:numRef>
              <c:f>'幼稚園・保育所'!$G$4:$P$4</c:f>
              <c:numCache/>
            </c:numRef>
          </c:val>
        </c:ser>
        <c:axId val="37087707"/>
        <c:axId val="65353908"/>
      </c:radarChart>
      <c:catAx>
        <c:axId val="3708770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353908"/>
        <c:crosses val="autoZero"/>
        <c:auto val="0"/>
        <c:lblOffset val="100"/>
        <c:tickLblSkip val="1"/>
        <c:noMultiLvlLbl val="0"/>
      </c:catAx>
      <c:valAx>
        <c:axId val="65353908"/>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37087707"/>
        <c:crossesAt val="1"/>
        <c:crossBetween val="between"/>
        <c:dispUnits/>
        <c:majorUnit val="0.2"/>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628650</xdr:colOff>
      <xdr:row>7</xdr:row>
      <xdr:rowOff>152400</xdr:rowOff>
    </xdr:from>
    <xdr:to>
      <xdr:col>20</xdr:col>
      <xdr:colOff>304800</xdr:colOff>
      <xdr:row>36</xdr:row>
      <xdr:rowOff>19050</xdr:rowOff>
    </xdr:to>
    <xdr:graphicFrame>
      <xdr:nvGraphicFramePr>
        <xdr:cNvPr id="1" name="グラフ 1"/>
        <xdr:cNvGraphicFramePr/>
      </xdr:nvGraphicFramePr>
      <xdr:xfrm>
        <a:off x="14849475" y="1838325"/>
        <a:ext cx="9305925" cy="6219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666750</xdr:colOff>
      <xdr:row>6</xdr:row>
      <xdr:rowOff>19050</xdr:rowOff>
    </xdr:from>
    <xdr:to>
      <xdr:col>16</xdr:col>
      <xdr:colOff>609600</xdr:colOff>
      <xdr:row>25</xdr:row>
      <xdr:rowOff>133350</xdr:rowOff>
    </xdr:to>
    <xdr:graphicFrame>
      <xdr:nvGraphicFramePr>
        <xdr:cNvPr id="1" name="グラフ 2"/>
        <xdr:cNvGraphicFramePr/>
      </xdr:nvGraphicFramePr>
      <xdr:xfrm>
        <a:off x="13296900" y="1533525"/>
        <a:ext cx="6800850" cy="4991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6</xdr:row>
      <xdr:rowOff>142875</xdr:rowOff>
    </xdr:from>
    <xdr:to>
      <xdr:col>14</xdr:col>
      <xdr:colOff>304800</xdr:colOff>
      <xdr:row>21</xdr:row>
      <xdr:rowOff>152400</xdr:rowOff>
    </xdr:to>
    <xdr:graphicFrame>
      <xdr:nvGraphicFramePr>
        <xdr:cNvPr id="1" name="グラフ 1"/>
        <xdr:cNvGraphicFramePr/>
      </xdr:nvGraphicFramePr>
      <xdr:xfrm>
        <a:off x="11801475" y="1695450"/>
        <a:ext cx="5305425" cy="37242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6</xdr:row>
      <xdr:rowOff>0</xdr:rowOff>
    </xdr:from>
    <xdr:to>
      <xdr:col>18</xdr:col>
      <xdr:colOff>171450</xdr:colOff>
      <xdr:row>38</xdr:row>
      <xdr:rowOff>38100</xdr:rowOff>
    </xdr:to>
    <xdr:graphicFrame>
      <xdr:nvGraphicFramePr>
        <xdr:cNvPr id="1" name="Chart 1"/>
        <xdr:cNvGraphicFramePr/>
      </xdr:nvGraphicFramePr>
      <xdr:xfrm>
        <a:off x="13954125" y="1714500"/>
        <a:ext cx="8763000" cy="72390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666750</xdr:colOff>
      <xdr:row>6</xdr:row>
      <xdr:rowOff>95250</xdr:rowOff>
    </xdr:from>
    <xdr:to>
      <xdr:col>15</xdr:col>
      <xdr:colOff>657225</xdr:colOff>
      <xdr:row>35</xdr:row>
      <xdr:rowOff>9525</xdr:rowOff>
    </xdr:to>
    <xdr:graphicFrame>
      <xdr:nvGraphicFramePr>
        <xdr:cNvPr id="1" name="グラフ 2"/>
        <xdr:cNvGraphicFramePr/>
      </xdr:nvGraphicFramePr>
      <xdr:xfrm>
        <a:off x="8039100" y="1123950"/>
        <a:ext cx="7534275" cy="4886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37"/>
  <sheetViews>
    <sheetView zoomScale="50" zoomScaleNormal="50" zoomScalePageLayoutView="0" workbookViewId="0" topLeftCell="A1">
      <selection activeCell="G42" sqref="G42"/>
    </sheetView>
  </sheetViews>
  <sheetFormatPr defaultColWidth="9.00390625" defaultRowHeight="13.5"/>
  <cols>
    <col min="2" max="2" width="81.25390625" style="0" customWidth="1"/>
    <col min="3" max="3" width="14.00390625" style="0" customWidth="1"/>
    <col min="6" max="6" width="64.375" style="0" customWidth="1"/>
    <col min="17" max="17" width="9.375" style="0" bestFit="1" customWidth="1"/>
  </cols>
  <sheetData>
    <row r="1" spans="1:6" ht="20.25" customHeight="1">
      <c r="A1" s="1"/>
      <c r="B1" s="25" t="s">
        <v>56</v>
      </c>
      <c r="C1" s="25" t="s">
        <v>57</v>
      </c>
      <c r="D1" s="25"/>
      <c r="E1" s="25"/>
      <c r="F1" s="25"/>
    </row>
    <row r="2" spans="1:6" ht="22.5" customHeight="1" thickBot="1">
      <c r="A2" s="1"/>
      <c r="B2" s="81" t="s">
        <v>50</v>
      </c>
      <c r="C2" s="81"/>
      <c r="D2" s="81"/>
      <c r="E2" s="81"/>
      <c r="F2" s="1"/>
    </row>
    <row r="3" spans="1:20" ht="21" customHeight="1" thickBot="1">
      <c r="A3" s="13"/>
      <c r="B3" s="14" t="s">
        <v>51</v>
      </c>
      <c r="C3" s="5" t="s">
        <v>53</v>
      </c>
      <c r="D3" s="103" t="s">
        <v>0</v>
      </c>
      <c r="E3" s="104"/>
      <c r="F3" s="105"/>
      <c r="H3" s="26"/>
      <c r="I3" s="2" t="s">
        <v>2</v>
      </c>
      <c r="J3" s="3" t="s">
        <v>4</v>
      </c>
      <c r="K3" s="3" t="s">
        <v>6</v>
      </c>
      <c r="L3" s="3" t="s">
        <v>8</v>
      </c>
      <c r="M3" s="3" t="s">
        <v>9</v>
      </c>
      <c r="N3" s="3" t="s">
        <v>10</v>
      </c>
      <c r="O3" s="3" t="s">
        <v>11</v>
      </c>
      <c r="P3" s="27" t="s">
        <v>60</v>
      </c>
      <c r="Q3" s="3" t="s">
        <v>12</v>
      </c>
      <c r="R3" s="3" t="s">
        <v>13</v>
      </c>
      <c r="S3" s="51" t="s">
        <v>14</v>
      </c>
      <c r="T3" s="5" t="s">
        <v>148</v>
      </c>
    </row>
    <row r="4" spans="1:20" ht="17.25" customHeight="1">
      <c r="A4" s="97" t="s">
        <v>2</v>
      </c>
      <c r="B4" s="11" t="s">
        <v>18</v>
      </c>
      <c r="C4" s="12"/>
      <c r="D4" s="88"/>
      <c r="E4" s="89"/>
      <c r="F4" s="90"/>
      <c r="H4" s="44" t="s">
        <v>58</v>
      </c>
      <c r="I4" s="58">
        <f>SUM(C4,C5)</f>
        <v>0</v>
      </c>
      <c r="J4" s="31">
        <f>SUM(C6,C7,C8,C9)</f>
        <v>0</v>
      </c>
      <c r="K4" s="31">
        <f>SUM(C10,C11,C12,C13,)</f>
        <v>0</v>
      </c>
      <c r="L4" s="31">
        <f>SUM(C14,C15,C16,C17)</f>
        <v>0</v>
      </c>
      <c r="M4" s="31">
        <f>SUM(C18,C19,C20)</f>
        <v>0</v>
      </c>
      <c r="N4" s="31">
        <f>SUM(C21,C22)</f>
        <v>0</v>
      </c>
      <c r="O4" s="31">
        <f>SUM(C23,C24,C25)</f>
        <v>0</v>
      </c>
      <c r="P4" s="31">
        <f>SUM(C26,C27,C28)</f>
        <v>0</v>
      </c>
      <c r="Q4" s="31">
        <f>SUM(C29,C30,C31,C32)</f>
        <v>0</v>
      </c>
      <c r="R4" s="31">
        <f>SUM(C33,C34,C35)</f>
        <v>0</v>
      </c>
      <c r="S4" s="52">
        <f>C36</f>
        <v>0</v>
      </c>
      <c r="T4" s="12">
        <f>SUM(I4:S4)</f>
        <v>0</v>
      </c>
    </row>
    <row r="5" spans="1:20" ht="17.25" customHeight="1" thickBot="1">
      <c r="A5" s="101"/>
      <c r="B5" s="8" t="s">
        <v>19</v>
      </c>
      <c r="C5" s="16"/>
      <c r="D5" s="91"/>
      <c r="E5" s="92"/>
      <c r="F5" s="93"/>
      <c r="H5" s="50" t="s">
        <v>59</v>
      </c>
      <c r="I5" s="71">
        <f>1-I4/6</f>
        <v>1</v>
      </c>
      <c r="J5" s="72">
        <f>1-J4/12</f>
        <v>1</v>
      </c>
      <c r="K5" s="72">
        <f>1-K4/12</f>
        <v>1</v>
      </c>
      <c r="L5" s="72">
        <f>1-L4/12</f>
        <v>1</v>
      </c>
      <c r="M5" s="72">
        <f>1-M4/9</f>
        <v>1</v>
      </c>
      <c r="N5" s="72">
        <f>1-N4/6</f>
        <v>1</v>
      </c>
      <c r="O5" s="72">
        <f>1-O4/9</f>
        <v>1</v>
      </c>
      <c r="P5" s="72">
        <f>1-P4/9</f>
        <v>1</v>
      </c>
      <c r="Q5" s="72">
        <f>1-Q4/12</f>
        <v>1</v>
      </c>
      <c r="R5" s="72">
        <f>1-R4/9</f>
        <v>1</v>
      </c>
      <c r="S5" s="73">
        <f>S4/3</f>
        <v>0</v>
      </c>
      <c r="T5" s="74">
        <f>AVERAGE(I5:S5)</f>
        <v>0.9090909090909091</v>
      </c>
    </row>
    <row r="6" spans="1:9" ht="17.25" customHeight="1">
      <c r="A6" s="100" t="s">
        <v>4</v>
      </c>
      <c r="B6" s="21" t="s">
        <v>20</v>
      </c>
      <c r="C6" s="6"/>
      <c r="D6" s="94"/>
      <c r="E6" s="95"/>
      <c r="F6" s="96"/>
      <c r="I6" s="23"/>
    </row>
    <row r="7" spans="1:9" ht="17.25" customHeight="1">
      <c r="A7" s="98"/>
      <c r="B7" s="7" t="s">
        <v>21</v>
      </c>
      <c r="C7" s="9"/>
      <c r="D7" s="82"/>
      <c r="E7" s="83"/>
      <c r="F7" s="84"/>
      <c r="I7" s="23"/>
    </row>
    <row r="8" spans="1:9" ht="17.25" customHeight="1">
      <c r="A8" s="98"/>
      <c r="B8" s="7" t="s">
        <v>22</v>
      </c>
      <c r="C8" s="9"/>
      <c r="D8" s="82"/>
      <c r="E8" s="83"/>
      <c r="F8" s="84"/>
      <c r="I8" s="23"/>
    </row>
    <row r="9" spans="1:9" ht="17.25" customHeight="1" thickBot="1">
      <c r="A9" s="101"/>
      <c r="B9" s="8" t="s">
        <v>23</v>
      </c>
      <c r="C9" s="16"/>
      <c r="D9" s="91"/>
      <c r="E9" s="92"/>
      <c r="F9" s="93"/>
      <c r="I9" s="24"/>
    </row>
    <row r="10" spans="1:9" ht="17.25" customHeight="1">
      <c r="A10" s="100" t="s">
        <v>6</v>
      </c>
      <c r="B10" s="21" t="s">
        <v>24</v>
      </c>
      <c r="C10" s="6"/>
      <c r="D10" s="94"/>
      <c r="E10" s="95"/>
      <c r="F10" s="96"/>
      <c r="I10" s="23"/>
    </row>
    <row r="11" spans="1:9" ht="17.25" customHeight="1">
      <c r="A11" s="98"/>
      <c r="B11" s="7" t="s">
        <v>25</v>
      </c>
      <c r="C11" s="9"/>
      <c r="D11" s="82"/>
      <c r="E11" s="83"/>
      <c r="F11" s="84"/>
      <c r="I11" s="23"/>
    </row>
    <row r="12" spans="1:9" ht="17.25" customHeight="1">
      <c r="A12" s="98"/>
      <c r="B12" s="7" t="s">
        <v>26</v>
      </c>
      <c r="C12" s="9"/>
      <c r="D12" s="82"/>
      <c r="E12" s="83"/>
      <c r="F12" s="84"/>
      <c r="I12" s="23"/>
    </row>
    <row r="13" spans="1:9" ht="17.25" customHeight="1" thickBot="1">
      <c r="A13" s="101"/>
      <c r="B13" s="8" t="s">
        <v>27</v>
      </c>
      <c r="C13" s="16"/>
      <c r="D13" s="91"/>
      <c r="E13" s="92"/>
      <c r="F13" s="93"/>
      <c r="I13" s="24"/>
    </row>
    <row r="14" spans="1:9" ht="17.25" customHeight="1">
      <c r="A14" s="100" t="s">
        <v>8</v>
      </c>
      <c r="B14" s="21" t="s">
        <v>28</v>
      </c>
      <c r="C14" s="6"/>
      <c r="D14" s="94"/>
      <c r="E14" s="95"/>
      <c r="F14" s="96"/>
      <c r="I14" s="23"/>
    </row>
    <row r="15" spans="1:9" ht="17.25" customHeight="1">
      <c r="A15" s="98"/>
      <c r="B15" s="7" t="s">
        <v>29</v>
      </c>
      <c r="C15" s="9"/>
      <c r="D15" s="82"/>
      <c r="E15" s="83"/>
      <c r="F15" s="84"/>
      <c r="I15" s="23"/>
    </row>
    <row r="16" spans="1:9" ht="17.25" customHeight="1">
      <c r="A16" s="98"/>
      <c r="B16" s="7" t="s">
        <v>30</v>
      </c>
      <c r="C16" s="9"/>
      <c r="D16" s="82"/>
      <c r="E16" s="83"/>
      <c r="F16" s="84"/>
      <c r="I16" s="23"/>
    </row>
    <row r="17" spans="1:9" ht="17.25" customHeight="1" thickBot="1">
      <c r="A17" s="101"/>
      <c r="B17" s="8" t="s">
        <v>31</v>
      </c>
      <c r="C17" s="16"/>
      <c r="D17" s="91"/>
      <c r="E17" s="92"/>
      <c r="F17" s="93"/>
      <c r="I17" s="24"/>
    </row>
    <row r="18" spans="1:9" ht="17.25" customHeight="1">
      <c r="A18" s="100" t="s">
        <v>9</v>
      </c>
      <c r="B18" s="21" t="s">
        <v>32</v>
      </c>
      <c r="C18" s="6"/>
      <c r="D18" s="94"/>
      <c r="E18" s="95"/>
      <c r="F18" s="96"/>
      <c r="I18" s="23"/>
    </row>
    <row r="19" spans="1:9" ht="17.25" customHeight="1">
      <c r="A19" s="98"/>
      <c r="B19" s="7" t="s">
        <v>33</v>
      </c>
      <c r="C19" s="9"/>
      <c r="D19" s="82"/>
      <c r="E19" s="83"/>
      <c r="F19" s="84"/>
      <c r="I19" s="23"/>
    </row>
    <row r="20" spans="1:9" ht="17.25" customHeight="1" thickBot="1">
      <c r="A20" s="101"/>
      <c r="B20" s="8" t="s">
        <v>34</v>
      </c>
      <c r="C20" s="16"/>
      <c r="D20" s="91"/>
      <c r="E20" s="92"/>
      <c r="F20" s="93"/>
      <c r="I20" s="24"/>
    </row>
    <row r="21" spans="1:9" ht="17.25" customHeight="1">
      <c r="A21" s="100" t="s">
        <v>10</v>
      </c>
      <c r="B21" s="21" t="s">
        <v>35</v>
      </c>
      <c r="C21" s="6"/>
      <c r="D21" s="94"/>
      <c r="E21" s="95"/>
      <c r="F21" s="96"/>
      <c r="I21" s="23"/>
    </row>
    <row r="22" spans="1:9" ht="17.25" customHeight="1" thickBot="1">
      <c r="A22" s="99"/>
      <c r="B22" s="22" t="s">
        <v>36</v>
      </c>
      <c r="C22" s="10"/>
      <c r="D22" s="85"/>
      <c r="E22" s="86"/>
      <c r="F22" s="87"/>
      <c r="I22" s="24"/>
    </row>
    <row r="23" spans="1:9" ht="17.25" customHeight="1">
      <c r="A23" s="97" t="s">
        <v>11</v>
      </c>
      <c r="B23" s="11" t="s">
        <v>37</v>
      </c>
      <c r="C23" s="12"/>
      <c r="D23" s="88"/>
      <c r="E23" s="89"/>
      <c r="F23" s="90"/>
      <c r="I23" s="23"/>
    </row>
    <row r="24" spans="1:9" ht="17.25" customHeight="1">
      <c r="A24" s="98"/>
      <c r="B24" s="7" t="s">
        <v>38</v>
      </c>
      <c r="C24" s="9"/>
      <c r="D24" s="82"/>
      <c r="E24" s="83"/>
      <c r="F24" s="84"/>
      <c r="I24" s="23"/>
    </row>
    <row r="25" spans="1:9" ht="17.25" customHeight="1" thickBot="1">
      <c r="A25" s="99"/>
      <c r="B25" s="22" t="s">
        <v>39</v>
      </c>
      <c r="C25" s="10"/>
      <c r="D25" s="85"/>
      <c r="E25" s="86"/>
      <c r="F25" s="87"/>
      <c r="I25" s="24"/>
    </row>
    <row r="26" spans="1:9" ht="17.25" customHeight="1">
      <c r="A26" s="102" t="s">
        <v>54</v>
      </c>
      <c r="B26" s="11" t="s">
        <v>40</v>
      </c>
      <c r="C26" s="12"/>
      <c r="D26" s="88"/>
      <c r="E26" s="89"/>
      <c r="F26" s="90"/>
      <c r="I26" s="23"/>
    </row>
    <row r="27" spans="1:9" ht="17.25" customHeight="1">
      <c r="A27" s="98"/>
      <c r="B27" s="7" t="s">
        <v>41</v>
      </c>
      <c r="C27" s="9"/>
      <c r="D27" s="82"/>
      <c r="E27" s="83"/>
      <c r="F27" s="84"/>
      <c r="I27" s="23"/>
    </row>
    <row r="28" spans="1:9" ht="17.25" customHeight="1" thickBot="1">
      <c r="A28" s="99"/>
      <c r="B28" s="22" t="s">
        <v>42</v>
      </c>
      <c r="C28" s="10"/>
      <c r="D28" s="85"/>
      <c r="E28" s="86"/>
      <c r="F28" s="87"/>
      <c r="I28" s="24"/>
    </row>
    <row r="29" spans="1:9" ht="17.25" customHeight="1">
      <c r="A29" s="97" t="s">
        <v>12</v>
      </c>
      <c r="B29" s="11" t="s">
        <v>43</v>
      </c>
      <c r="C29" s="12"/>
      <c r="D29" s="88"/>
      <c r="E29" s="89"/>
      <c r="F29" s="90"/>
      <c r="I29" s="23"/>
    </row>
    <row r="30" spans="1:9" ht="17.25" customHeight="1">
      <c r="A30" s="98"/>
      <c r="B30" s="7" t="s">
        <v>44</v>
      </c>
      <c r="C30" s="9"/>
      <c r="D30" s="82"/>
      <c r="E30" s="83"/>
      <c r="F30" s="84"/>
      <c r="I30" s="23"/>
    </row>
    <row r="31" spans="1:9" ht="17.25" customHeight="1">
      <c r="A31" s="98"/>
      <c r="B31" s="7" t="s">
        <v>45</v>
      </c>
      <c r="C31" s="9"/>
      <c r="D31" s="82"/>
      <c r="E31" s="83"/>
      <c r="F31" s="84"/>
      <c r="I31" s="23"/>
    </row>
    <row r="32" spans="1:9" ht="17.25" customHeight="1" thickBot="1">
      <c r="A32" s="99"/>
      <c r="B32" s="22" t="s">
        <v>46</v>
      </c>
      <c r="C32" s="10"/>
      <c r="D32" s="85"/>
      <c r="E32" s="86"/>
      <c r="F32" s="87"/>
      <c r="I32" s="24"/>
    </row>
    <row r="33" spans="1:9" ht="17.25" customHeight="1">
      <c r="A33" s="97" t="s">
        <v>13</v>
      </c>
      <c r="B33" s="11" t="s">
        <v>47</v>
      </c>
      <c r="C33" s="12"/>
      <c r="D33" s="88"/>
      <c r="E33" s="89"/>
      <c r="F33" s="90"/>
      <c r="I33" s="23"/>
    </row>
    <row r="34" spans="1:9" ht="17.25" customHeight="1">
      <c r="A34" s="98"/>
      <c r="B34" s="7" t="s">
        <v>48</v>
      </c>
      <c r="C34" s="9"/>
      <c r="D34" s="82"/>
      <c r="E34" s="83"/>
      <c r="F34" s="84"/>
      <c r="I34" s="23"/>
    </row>
    <row r="35" spans="1:6" ht="17.25" customHeight="1" thickBot="1">
      <c r="A35" s="99"/>
      <c r="B35" s="22" t="s">
        <v>49</v>
      </c>
      <c r="C35" s="10"/>
      <c r="D35" s="85"/>
      <c r="E35" s="86"/>
      <c r="F35" s="87"/>
    </row>
    <row r="36" spans="1:6" ht="17.25" customHeight="1" thickBot="1">
      <c r="A36" s="17" t="s">
        <v>14</v>
      </c>
      <c r="B36" s="18" t="s">
        <v>55</v>
      </c>
      <c r="C36" s="19"/>
      <c r="D36" s="75"/>
      <c r="E36" s="76"/>
      <c r="F36" s="77"/>
    </row>
    <row r="37" spans="1:6" ht="32.25" customHeight="1" thickBot="1">
      <c r="A37" s="5" t="s">
        <v>17</v>
      </c>
      <c r="B37" s="78"/>
      <c r="C37" s="79"/>
      <c r="D37" s="80"/>
      <c r="E37" s="5" t="s">
        <v>16</v>
      </c>
      <c r="F37" s="4"/>
    </row>
  </sheetData>
  <sheetProtection/>
  <mergeCells count="46">
    <mergeCell ref="A14:A17"/>
    <mergeCell ref="D9:F9"/>
    <mergeCell ref="D10:F10"/>
    <mergeCell ref="D11:F11"/>
    <mergeCell ref="D12:F12"/>
    <mergeCell ref="D13:F13"/>
    <mergeCell ref="D14:F14"/>
    <mergeCell ref="A26:A28"/>
    <mergeCell ref="D3:F3"/>
    <mergeCell ref="D4:F4"/>
    <mergeCell ref="D5:F5"/>
    <mergeCell ref="D6:F6"/>
    <mergeCell ref="D7:F7"/>
    <mergeCell ref="D8:F8"/>
    <mergeCell ref="A4:A5"/>
    <mergeCell ref="A6:A9"/>
    <mergeCell ref="A10:A13"/>
    <mergeCell ref="A29:A32"/>
    <mergeCell ref="A33:A35"/>
    <mergeCell ref="D19:F19"/>
    <mergeCell ref="D20:F20"/>
    <mergeCell ref="D21:F21"/>
    <mergeCell ref="D22:F22"/>
    <mergeCell ref="D35:F35"/>
    <mergeCell ref="A18:A20"/>
    <mergeCell ref="A21:A22"/>
    <mergeCell ref="A23:A25"/>
    <mergeCell ref="D16:F16"/>
    <mergeCell ref="D17:F17"/>
    <mergeCell ref="D18:F18"/>
    <mergeCell ref="D29:F29"/>
    <mergeCell ref="D30:F30"/>
    <mergeCell ref="D23:F23"/>
    <mergeCell ref="D24:F24"/>
    <mergeCell ref="D25:F25"/>
    <mergeCell ref="D26:F26"/>
    <mergeCell ref="D36:F36"/>
    <mergeCell ref="B37:D37"/>
    <mergeCell ref="B2:E2"/>
    <mergeCell ref="D31:F31"/>
    <mergeCell ref="D32:F32"/>
    <mergeCell ref="D33:F33"/>
    <mergeCell ref="D34:F34"/>
    <mergeCell ref="D27:F27"/>
    <mergeCell ref="D28:F28"/>
    <mergeCell ref="D15:F15"/>
  </mergeCells>
  <printOptions/>
  <pageMargins left="0.787" right="0.787" top="0.984" bottom="0.984" header="0.512" footer="0.512"/>
  <pageSetup horizontalDpi="600" verticalDpi="600" orientation="portrait" paperSize="9" r:id="rId2"/>
  <ignoredErrors>
    <ignoredError sqref="N5 Q5" formula="1"/>
  </ignoredErrors>
  <drawing r:id="rId1"/>
</worksheet>
</file>

<file path=xl/worksheets/sheet2.xml><?xml version="1.0" encoding="utf-8"?>
<worksheet xmlns="http://schemas.openxmlformats.org/spreadsheetml/2006/main" xmlns:r="http://schemas.openxmlformats.org/officeDocument/2006/relationships">
  <dimension ref="A1:O35"/>
  <sheetViews>
    <sheetView zoomScale="50" zoomScaleNormal="50" zoomScalePageLayoutView="0" workbookViewId="0" topLeftCell="A1">
      <selection activeCell="K31" sqref="J31:K32"/>
    </sheetView>
  </sheetViews>
  <sheetFormatPr defaultColWidth="9.00390625" defaultRowHeight="13.5"/>
  <cols>
    <col min="2" max="2" width="80.875" style="0" customWidth="1"/>
    <col min="4" max="5" width="6.75390625" style="0" customWidth="1"/>
    <col min="6" max="6" width="53.375" style="0" customWidth="1"/>
  </cols>
  <sheetData>
    <row r="1" spans="1:6" ht="20.25" customHeight="1">
      <c r="A1" s="1"/>
      <c r="B1" s="106" t="s">
        <v>153</v>
      </c>
      <c r="C1" s="107"/>
      <c r="D1" s="107"/>
      <c r="E1" s="107"/>
      <c r="F1" s="1" t="s">
        <v>96</v>
      </c>
    </row>
    <row r="2" spans="1:6" ht="20.25" customHeight="1" thickBot="1">
      <c r="A2" s="1"/>
      <c r="B2" s="81" t="s">
        <v>61</v>
      </c>
      <c r="C2" s="81"/>
      <c r="D2" s="81"/>
      <c r="E2" s="81"/>
      <c r="F2" s="1"/>
    </row>
    <row r="3" spans="1:15" ht="20.25" customHeight="1" thickBot="1">
      <c r="A3" s="13"/>
      <c r="B3" s="14" t="s">
        <v>51</v>
      </c>
      <c r="C3" s="5" t="s">
        <v>52</v>
      </c>
      <c r="D3" s="103" t="s">
        <v>0</v>
      </c>
      <c r="E3" s="104"/>
      <c r="F3" s="105"/>
      <c r="H3" s="26"/>
      <c r="I3" s="2" t="s">
        <v>6</v>
      </c>
      <c r="J3" s="3" t="s">
        <v>8</v>
      </c>
      <c r="K3" s="3" t="s">
        <v>2</v>
      </c>
      <c r="L3" s="3" t="s">
        <v>4</v>
      </c>
      <c r="M3" s="3" t="s">
        <v>222</v>
      </c>
      <c r="N3" s="15" t="s">
        <v>97</v>
      </c>
      <c r="O3" s="32" t="s">
        <v>148</v>
      </c>
    </row>
    <row r="4" spans="1:15" ht="19.5" customHeight="1">
      <c r="A4" s="97" t="s">
        <v>5</v>
      </c>
      <c r="B4" s="11" t="s">
        <v>64</v>
      </c>
      <c r="C4" s="12"/>
      <c r="D4" s="88"/>
      <c r="E4" s="89"/>
      <c r="F4" s="90"/>
      <c r="H4" s="48" t="s">
        <v>58</v>
      </c>
      <c r="I4" s="45">
        <f>SUM(C4,C5,C6,C7,C8)</f>
        <v>0</v>
      </c>
      <c r="J4" s="31">
        <f>SUM(C9,C10,C11,C12,C13)</f>
        <v>0</v>
      </c>
      <c r="K4" s="31">
        <f>SUM(C14,C15,C16,C17,C18)</f>
        <v>0</v>
      </c>
      <c r="L4" s="31">
        <f>SUM(C24,C25,C26,C27,C28)</f>
        <v>0</v>
      </c>
      <c r="M4" s="31">
        <f>SUM(C24,C25,C26,C27,C28)</f>
        <v>0</v>
      </c>
      <c r="N4" s="52">
        <f>SUM(C29,C30,C31,C32,C33)</f>
        <v>0</v>
      </c>
      <c r="O4" s="6">
        <f>SUM(I4:N4)</f>
        <v>0</v>
      </c>
    </row>
    <row r="5" spans="1:15" ht="19.5" customHeight="1" thickBot="1">
      <c r="A5" s="98"/>
      <c r="B5" s="7" t="s">
        <v>65</v>
      </c>
      <c r="C5" s="9"/>
      <c r="D5" s="82"/>
      <c r="E5" s="83"/>
      <c r="F5" s="84"/>
      <c r="H5" s="49" t="s">
        <v>59</v>
      </c>
      <c r="I5" s="71">
        <f aca="true" t="shared" si="0" ref="I5:N5">1-I4/15</f>
        <v>1</v>
      </c>
      <c r="J5" s="72">
        <f t="shared" si="0"/>
        <v>1</v>
      </c>
      <c r="K5" s="72">
        <f t="shared" si="0"/>
        <v>1</v>
      </c>
      <c r="L5" s="72">
        <f t="shared" si="0"/>
        <v>1</v>
      </c>
      <c r="M5" s="72">
        <f t="shared" si="0"/>
        <v>1</v>
      </c>
      <c r="N5" s="73">
        <f t="shared" si="0"/>
        <v>1</v>
      </c>
      <c r="O5" s="74">
        <f>AVERAGE(I5:N5)</f>
        <v>1</v>
      </c>
    </row>
    <row r="6" spans="1:6" ht="19.5" customHeight="1">
      <c r="A6" s="98"/>
      <c r="B6" s="7" t="s">
        <v>66</v>
      </c>
      <c r="C6" s="9"/>
      <c r="D6" s="82"/>
      <c r="E6" s="83"/>
      <c r="F6" s="84"/>
    </row>
    <row r="7" spans="1:6" ht="19.5" customHeight="1">
      <c r="A7" s="98"/>
      <c r="B7" s="7" t="s">
        <v>67</v>
      </c>
      <c r="C7" s="9"/>
      <c r="D7" s="82"/>
      <c r="E7" s="83"/>
      <c r="F7" s="84"/>
    </row>
    <row r="8" spans="1:6" ht="19.5" customHeight="1" thickBot="1">
      <c r="A8" s="101"/>
      <c r="B8" s="8" t="s">
        <v>68</v>
      </c>
      <c r="C8" s="16"/>
      <c r="D8" s="91"/>
      <c r="E8" s="92"/>
      <c r="F8" s="93"/>
    </row>
    <row r="9" spans="1:6" ht="19.5" customHeight="1">
      <c r="A9" s="100" t="s">
        <v>7</v>
      </c>
      <c r="B9" s="21" t="s">
        <v>69</v>
      </c>
      <c r="C9" s="6"/>
      <c r="D9" s="94"/>
      <c r="E9" s="95"/>
      <c r="F9" s="96"/>
    </row>
    <row r="10" spans="1:6" ht="19.5" customHeight="1">
      <c r="A10" s="98"/>
      <c r="B10" s="7" t="s">
        <v>70</v>
      </c>
      <c r="C10" s="9"/>
      <c r="D10" s="82"/>
      <c r="E10" s="83"/>
      <c r="F10" s="84"/>
    </row>
    <row r="11" spans="1:6" ht="19.5" customHeight="1">
      <c r="A11" s="98"/>
      <c r="B11" s="7" t="s">
        <v>71</v>
      </c>
      <c r="C11" s="9"/>
      <c r="D11" s="82"/>
      <c r="E11" s="83"/>
      <c r="F11" s="84"/>
    </row>
    <row r="12" spans="1:6" ht="19.5" customHeight="1">
      <c r="A12" s="98"/>
      <c r="B12" s="7" t="s">
        <v>72</v>
      </c>
      <c r="C12" s="9"/>
      <c r="D12" s="82"/>
      <c r="E12" s="83"/>
      <c r="F12" s="84"/>
    </row>
    <row r="13" spans="1:6" ht="19.5" customHeight="1" thickBot="1">
      <c r="A13" s="101"/>
      <c r="B13" s="8" t="s">
        <v>73</v>
      </c>
      <c r="C13" s="16"/>
      <c r="D13" s="91"/>
      <c r="E13" s="92"/>
      <c r="F13" s="93"/>
    </row>
    <row r="14" spans="1:6" ht="19.5" customHeight="1">
      <c r="A14" s="100" t="s">
        <v>1</v>
      </c>
      <c r="B14" s="21" t="s">
        <v>74</v>
      </c>
      <c r="C14" s="6"/>
      <c r="D14" s="94"/>
      <c r="E14" s="95"/>
      <c r="F14" s="96"/>
    </row>
    <row r="15" spans="1:6" ht="19.5" customHeight="1">
      <c r="A15" s="98"/>
      <c r="B15" s="7" t="s">
        <v>75</v>
      </c>
      <c r="C15" s="9"/>
      <c r="D15" s="82"/>
      <c r="E15" s="83"/>
      <c r="F15" s="84"/>
    </row>
    <row r="16" spans="1:6" ht="19.5" customHeight="1">
      <c r="A16" s="98"/>
      <c r="B16" s="7" t="s">
        <v>76</v>
      </c>
      <c r="C16" s="9"/>
      <c r="D16" s="82"/>
      <c r="E16" s="83"/>
      <c r="F16" s="84"/>
    </row>
    <row r="17" spans="1:6" ht="19.5" customHeight="1">
      <c r="A17" s="98"/>
      <c r="B17" s="7" t="s">
        <v>77</v>
      </c>
      <c r="C17" s="9"/>
      <c r="D17" s="82"/>
      <c r="E17" s="83"/>
      <c r="F17" s="84"/>
    </row>
    <row r="18" spans="1:6" ht="19.5" customHeight="1" thickBot="1">
      <c r="A18" s="101"/>
      <c r="B18" s="8" t="s">
        <v>78</v>
      </c>
      <c r="C18" s="16"/>
      <c r="D18" s="91"/>
      <c r="E18" s="92"/>
      <c r="F18" s="93"/>
    </row>
    <row r="19" spans="1:6" ht="19.5" customHeight="1">
      <c r="A19" s="100" t="s">
        <v>3</v>
      </c>
      <c r="B19" s="21" t="s">
        <v>79</v>
      </c>
      <c r="C19" s="6"/>
      <c r="D19" s="94"/>
      <c r="E19" s="95"/>
      <c r="F19" s="96"/>
    </row>
    <row r="20" spans="1:6" ht="19.5" customHeight="1">
      <c r="A20" s="98"/>
      <c r="B20" s="7" t="s">
        <v>80</v>
      </c>
      <c r="C20" s="9"/>
      <c r="D20" s="82"/>
      <c r="E20" s="83"/>
      <c r="F20" s="84"/>
    </row>
    <row r="21" spans="1:6" ht="19.5" customHeight="1">
      <c r="A21" s="98"/>
      <c r="B21" s="7" t="s">
        <v>81</v>
      </c>
      <c r="C21" s="9"/>
      <c r="D21" s="82"/>
      <c r="E21" s="83"/>
      <c r="F21" s="84"/>
    </row>
    <row r="22" spans="1:6" ht="19.5" customHeight="1">
      <c r="A22" s="98"/>
      <c r="B22" s="7" t="s">
        <v>82</v>
      </c>
      <c r="C22" s="9"/>
      <c r="D22" s="82"/>
      <c r="E22" s="83"/>
      <c r="F22" s="84"/>
    </row>
    <row r="23" spans="1:6" ht="19.5" customHeight="1" thickBot="1">
      <c r="A23" s="99"/>
      <c r="B23" s="22" t="s">
        <v>83</v>
      </c>
      <c r="C23" s="10"/>
      <c r="D23" s="85"/>
      <c r="E23" s="86"/>
      <c r="F23" s="87"/>
    </row>
    <row r="24" spans="1:6" ht="33" customHeight="1">
      <c r="A24" s="97" t="s">
        <v>62</v>
      </c>
      <c r="B24" s="29" t="s">
        <v>84</v>
      </c>
      <c r="C24" s="12"/>
      <c r="D24" s="88"/>
      <c r="E24" s="89"/>
      <c r="F24" s="90"/>
    </row>
    <row r="25" spans="1:6" ht="19.5" customHeight="1">
      <c r="A25" s="98"/>
      <c r="B25" s="7" t="s">
        <v>85</v>
      </c>
      <c r="C25" s="9"/>
      <c r="D25" s="82"/>
      <c r="E25" s="83"/>
      <c r="F25" s="84"/>
    </row>
    <row r="26" spans="1:6" ht="19.5" customHeight="1">
      <c r="A26" s="98"/>
      <c r="B26" s="7" t="s">
        <v>86</v>
      </c>
      <c r="C26" s="9"/>
      <c r="D26" s="82"/>
      <c r="E26" s="83"/>
      <c r="F26" s="84"/>
    </row>
    <row r="27" spans="1:6" ht="32.25" customHeight="1">
      <c r="A27" s="98"/>
      <c r="B27" s="28" t="s">
        <v>87</v>
      </c>
      <c r="C27" s="9"/>
      <c r="D27" s="82"/>
      <c r="E27" s="83"/>
      <c r="F27" s="84"/>
    </row>
    <row r="28" spans="1:6" ht="20.25" customHeight="1" thickBot="1">
      <c r="A28" s="99"/>
      <c r="B28" s="22" t="s">
        <v>88</v>
      </c>
      <c r="C28" s="10"/>
      <c r="D28" s="85"/>
      <c r="E28" s="86"/>
      <c r="F28" s="87"/>
    </row>
    <row r="29" spans="1:6" ht="32.25" customHeight="1">
      <c r="A29" s="97" t="s">
        <v>63</v>
      </c>
      <c r="B29" s="29" t="s">
        <v>89</v>
      </c>
      <c r="C29" s="12"/>
      <c r="D29" s="88"/>
      <c r="E29" s="89"/>
      <c r="F29" s="90"/>
    </row>
    <row r="30" spans="1:6" ht="20.25" customHeight="1">
      <c r="A30" s="98"/>
      <c r="B30" s="7" t="s">
        <v>90</v>
      </c>
      <c r="C30" s="9"/>
      <c r="D30" s="82"/>
      <c r="E30" s="83"/>
      <c r="F30" s="84"/>
    </row>
    <row r="31" spans="1:6" ht="20.25" customHeight="1">
      <c r="A31" s="98"/>
      <c r="B31" s="7" t="s">
        <v>91</v>
      </c>
      <c r="C31" s="9"/>
      <c r="D31" s="82"/>
      <c r="E31" s="83"/>
      <c r="F31" s="84"/>
    </row>
    <row r="32" spans="1:6" ht="20.25" customHeight="1">
      <c r="A32" s="98"/>
      <c r="B32" s="7" t="s">
        <v>92</v>
      </c>
      <c r="C32" s="9"/>
      <c r="D32" s="82"/>
      <c r="E32" s="83"/>
      <c r="F32" s="84"/>
    </row>
    <row r="33" spans="1:6" ht="20.25" customHeight="1" thickBot="1">
      <c r="A33" s="101"/>
      <c r="B33" s="8" t="s">
        <v>93</v>
      </c>
      <c r="C33" s="10"/>
      <c r="D33" s="91"/>
      <c r="E33" s="92"/>
      <c r="F33" s="93"/>
    </row>
    <row r="34" spans="1:6" ht="19.5" customHeight="1" thickBot="1">
      <c r="A34" s="5" t="s">
        <v>95</v>
      </c>
      <c r="B34" s="108"/>
      <c r="C34" s="108"/>
      <c r="D34" s="109"/>
      <c r="E34" s="5" t="s">
        <v>15</v>
      </c>
      <c r="F34" s="4"/>
    </row>
    <row r="35" ht="13.5">
      <c r="B35" t="s">
        <v>94</v>
      </c>
    </row>
  </sheetData>
  <sheetProtection/>
  <mergeCells count="40">
    <mergeCell ref="A4:A8"/>
    <mergeCell ref="A9:A13"/>
    <mergeCell ref="A14:A18"/>
    <mergeCell ref="A19:A23"/>
    <mergeCell ref="A24:A28"/>
    <mergeCell ref="A29:A33"/>
    <mergeCell ref="D4:F4"/>
    <mergeCell ref="D3:F3"/>
    <mergeCell ref="D5:F5"/>
    <mergeCell ref="D6:F6"/>
    <mergeCell ref="D7:F7"/>
    <mergeCell ref="D8:F8"/>
    <mergeCell ref="D9:F9"/>
    <mergeCell ref="D10:F10"/>
    <mergeCell ref="D15:F15"/>
    <mergeCell ref="D16:F16"/>
    <mergeCell ref="D17:F17"/>
    <mergeCell ref="D11:F11"/>
    <mergeCell ref="D12:F12"/>
    <mergeCell ref="D13:F13"/>
    <mergeCell ref="D14:F14"/>
    <mergeCell ref="D29:F29"/>
    <mergeCell ref="D22:F22"/>
    <mergeCell ref="D23:F23"/>
    <mergeCell ref="D24:F24"/>
    <mergeCell ref="D25:F25"/>
    <mergeCell ref="D18:F18"/>
    <mergeCell ref="D19:F19"/>
    <mergeCell ref="D20:F20"/>
    <mergeCell ref="D21:F21"/>
    <mergeCell ref="B2:E2"/>
    <mergeCell ref="B1:E1"/>
    <mergeCell ref="B34:D34"/>
    <mergeCell ref="D30:F30"/>
    <mergeCell ref="D31:F31"/>
    <mergeCell ref="D32:F32"/>
    <mergeCell ref="D33:F33"/>
    <mergeCell ref="D26:F26"/>
    <mergeCell ref="D27:F27"/>
    <mergeCell ref="D28:F28"/>
  </mergeCells>
  <printOptions/>
  <pageMargins left="0.787" right="0.787" top="0.984" bottom="0.984"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24"/>
  <sheetViews>
    <sheetView zoomScale="75" zoomScaleNormal="75" zoomScalePageLayoutView="0" workbookViewId="0" topLeftCell="A1">
      <selection activeCell="F27" sqref="F27"/>
    </sheetView>
  </sheetViews>
  <sheetFormatPr defaultColWidth="9.00390625" defaultRowHeight="13.5"/>
  <cols>
    <col min="2" max="2" width="77.25390625" style="0" customWidth="1"/>
    <col min="6" max="6" width="35.25390625" style="0" customWidth="1"/>
  </cols>
  <sheetData>
    <row r="1" spans="2:6" s="1" customFormat="1" ht="20.25" customHeight="1">
      <c r="B1" s="1" t="s">
        <v>154</v>
      </c>
      <c r="E1" s="107" t="s">
        <v>103</v>
      </c>
      <c r="F1" s="107"/>
    </row>
    <row r="2" spans="2:5" s="1" customFormat="1" ht="20.25" customHeight="1" thickBot="1">
      <c r="B2" s="117" t="s">
        <v>99</v>
      </c>
      <c r="C2" s="117"/>
      <c r="D2" s="117"/>
      <c r="E2" s="117"/>
    </row>
    <row r="3" spans="1:12" ht="23.25" customHeight="1" thickBot="1">
      <c r="A3" s="33"/>
      <c r="B3" s="14" t="s">
        <v>51</v>
      </c>
      <c r="C3" s="40" t="s">
        <v>52</v>
      </c>
      <c r="D3" s="118" t="s">
        <v>0</v>
      </c>
      <c r="E3" s="104"/>
      <c r="F3" s="105"/>
      <c r="H3" s="5"/>
      <c r="I3" s="43" t="s">
        <v>145</v>
      </c>
      <c r="J3" s="3" t="s">
        <v>146</v>
      </c>
      <c r="K3" s="51" t="s">
        <v>147</v>
      </c>
      <c r="L3" s="5" t="s">
        <v>148</v>
      </c>
    </row>
    <row r="4" spans="1:12" ht="19.5" customHeight="1">
      <c r="A4" s="97" t="s">
        <v>98</v>
      </c>
      <c r="B4" s="11" t="s">
        <v>104</v>
      </c>
      <c r="C4" s="35"/>
      <c r="D4" s="112"/>
      <c r="E4" s="89"/>
      <c r="F4" s="90"/>
      <c r="H4" s="41" t="s">
        <v>58</v>
      </c>
      <c r="I4" s="30">
        <f>SUM(C4,C5,C6,C7,C8,C9,C10,C11,C12)</f>
        <v>0</v>
      </c>
      <c r="J4" s="31">
        <f>SUM(C13,C14,C15,C16,C17,C18,)</f>
        <v>0</v>
      </c>
      <c r="K4" s="52">
        <f>SUM(C19,C20,C21)</f>
        <v>0</v>
      </c>
      <c r="L4" s="12">
        <f>SUM(I4:K4)</f>
        <v>0</v>
      </c>
    </row>
    <row r="5" spans="1:12" ht="19.5" customHeight="1" thickBot="1">
      <c r="A5" s="98"/>
      <c r="B5" s="7" t="s">
        <v>105</v>
      </c>
      <c r="C5" s="36"/>
      <c r="D5" s="113"/>
      <c r="E5" s="83"/>
      <c r="F5" s="84"/>
      <c r="H5" s="42" t="s">
        <v>59</v>
      </c>
      <c r="I5" s="57">
        <f>I4/27</f>
        <v>0</v>
      </c>
      <c r="J5" s="53">
        <f>J4/18</f>
        <v>0</v>
      </c>
      <c r="K5" s="55">
        <f>K4/9</f>
        <v>0</v>
      </c>
      <c r="L5" s="56">
        <f>AVERAGE(I5:K5)</f>
        <v>0</v>
      </c>
    </row>
    <row r="6" spans="1:6" ht="19.5" customHeight="1">
      <c r="A6" s="98"/>
      <c r="B6" s="7" t="s">
        <v>106</v>
      </c>
      <c r="C6" s="36"/>
      <c r="D6" s="113"/>
      <c r="E6" s="83"/>
      <c r="F6" s="84"/>
    </row>
    <row r="7" spans="1:6" ht="19.5" customHeight="1">
      <c r="A7" s="98"/>
      <c r="B7" s="7" t="s">
        <v>107</v>
      </c>
      <c r="C7" s="36"/>
      <c r="D7" s="113"/>
      <c r="E7" s="83"/>
      <c r="F7" s="84"/>
    </row>
    <row r="8" spans="1:6" ht="19.5" customHeight="1">
      <c r="A8" s="98"/>
      <c r="B8" s="7" t="s">
        <v>108</v>
      </c>
      <c r="C8" s="36"/>
      <c r="D8" s="113"/>
      <c r="E8" s="83"/>
      <c r="F8" s="84"/>
    </row>
    <row r="9" spans="1:6" ht="19.5" customHeight="1">
      <c r="A9" s="98"/>
      <c r="B9" s="7" t="s">
        <v>109</v>
      </c>
      <c r="C9" s="36"/>
      <c r="D9" s="113"/>
      <c r="E9" s="83"/>
      <c r="F9" s="84"/>
    </row>
    <row r="10" spans="1:6" ht="19.5" customHeight="1">
      <c r="A10" s="98"/>
      <c r="B10" s="7" t="s">
        <v>110</v>
      </c>
      <c r="C10" s="36"/>
      <c r="D10" s="113"/>
      <c r="E10" s="83"/>
      <c r="F10" s="84"/>
    </row>
    <row r="11" spans="1:6" ht="19.5" customHeight="1">
      <c r="A11" s="98"/>
      <c r="B11" s="7" t="s">
        <v>111</v>
      </c>
      <c r="C11" s="36"/>
      <c r="D11" s="113"/>
      <c r="E11" s="83"/>
      <c r="F11" s="84"/>
    </row>
    <row r="12" spans="1:6" ht="19.5" customHeight="1" thickBot="1">
      <c r="A12" s="101"/>
      <c r="B12" s="8" t="s">
        <v>112</v>
      </c>
      <c r="C12" s="37"/>
      <c r="D12" s="115"/>
      <c r="E12" s="92"/>
      <c r="F12" s="93"/>
    </row>
    <row r="13" spans="1:6" ht="19.5" customHeight="1">
      <c r="A13" s="100" t="s">
        <v>100</v>
      </c>
      <c r="B13" s="21" t="s">
        <v>113</v>
      </c>
      <c r="C13" s="38"/>
      <c r="D13" s="116"/>
      <c r="E13" s="95"/>
      <c r="F13" s="96"/>
    </row>
    <row r="14" spans="1:6" ht="19.5" customHeight="1">
      <c r="A14" s="98"/>
      <c r="B14" s="7" t="s">
        <v>114</v>
      </c>
      <c r="C14" s="36"/>
      <c r="D14" s="113"/>
      <c r="E14" s="83"/>
      <c r="F14" s="84"/>
    </row>
    <row r="15" spans="1:6" ht="19.5" customHeight="1">
      <c r="A15" s="98"/>
      <c r="B15" s="7" t="s">
        <v>115</v>
      </c>
      <c r="C15" s="36"/>
      <c r="D15" s="113"/>
      <c r="E15" s="83"/>
      <c r="F15" s="84"/>
    </row>
    <row r="16" spans="1:6" ht="19.5" customHeight="1">
      <c r="A16" s="98"/>
      <c r="B16" s="7" t="s">
        <v>116</v>
      </c>
      <c r="C16" s="36"/>
      <c r="D16" s="113"/>
      <c r="E16" s="83"/>
      <c r="F16" s="84"/>
    </row>
    <row r="17" spans="1:6" ht="19.5" customHeight="1">
      <c r="A17" s="98"/>
      <c r="B17" s="7" t="s">
        <v>117</v>
      </c>
      <c r="C17" s="36"/>
      <c r="D17" s="113"/>
      <c r="E17" s="83"/>
      <c r="F17" s="84"/>
    </row>
    <row r="18" spans="1:6" ht="19.5" customHeight="1" thickBot="1">
      <c r="A18" s="99"/>
      <c r="B18" s="22" t="s">
        <v>118</v>
      </c>
      <c r="C18" s="39"/>
      <c r="D18" s="114"/>
      <c r="E18" s="86"/>
      <c r="F18" s="87"/>
    </row>
    <row r="19" spans="1:6" ht="19.5" customHeight="1">
      <c r="A19" s="97" t="s">
        <v>101</v>
      </c>
      <c r="B19" s="11" t="s">
        <v>119</v>
      </c>
      <c r="C19" s="35"/>
      <c r="D19" s="112"/>
      <c r="E19" s="89"/>
      <c r="F19" s="90"/>
    </row>
    <row r="20" spans="1:6" ht="19.5" customHeight="1">
      <c r="A20" s="98"/>
      <c r="B20" s="7" t="s">
        <v>120</v>
      </c>
      <c r="C20" s="36"/>
      <c r="D20" s="113"/>
      <c r="E20" s="83"/>
      <c r="F20" s="84"/>
    </row>
    <row r="21" spans="1:6" ht="19.5" customHeight="1" thickBot="1">
      <c r="A21" s="101"/>
      <c r="B21" s="8" t="s">
        <v>121</v>
      </c>
      <c r="C21" s="37"/>
      <c r="D21" s="114"/>
      <c r="E21" s="86"/>
      <c r="F21" s="87"/>
    </row>
    <row r="22" spans="1:6" ht="21" customHeight="1" thickBot="1">
      <c r="A22" s="5" t="s">
        <v>95</v>
      </c>
      <c r="B22" s="110"/>
      <c r="C22" s="111"/>
      <c r="D22" s="111"/>
      <c r="E22" s="5" t="s">
        <v>15</v>
      </c>
      <c r="F22" s="34"/>
    </row>
    <row r="24" ht="13.5">
      <c r="B24" t="s">
        <v>102</v>
      </c>
    </row>
  </sheetData>
  <sheetProtection/>
  <mergeCells count="25">
    <mergeCell ref="D8:F8"/>
    <mergeCell ref="D9:F9"/>
    <mergeCell ref="D10:F10"/>
    <mergeCell ref="D18:F18"/>
    <mergeCell ref="D11:F11"/>
    <mergeCell ref="D13:F13"/>
    <mergeCell ref="D14:F14"/>
    <mergeCell ref="A4:A12"/>
    <mergeCell ref="A13:A18"/>
    <mergeCell ref="B2:E2"/>
    <mergeCell ref="A19:A21"/>
    <mergeCell ref="D3:F3"/>
    <mergeCell ref="D5:F5"/>
    <mergeCell ref="D6:F6"/>
    <mergeCell ref="D7:F7"/>
    <mergeCell ref="B22:D22"/>
    <mergeCell ref="E1:F1"/>
    <mergeCell ref="D19:F19"/>
    <mergeCell ref="D20:F20"/>
    <mergeCell ref="D21:F21"/>
    <mergeCell ref="D4:F4"/>
    <mergeCell ref="D15:F15"/>
    <mergeCell ref="D16:F16"/>
    <mergeCell ref="D17:F17"/>
    <mergeCell ref="D12:F12"/>
  </mergeCells>
  <printOptions/>
  <pageMargins left="0.787" right="0.787" top="0.984" bottom="0.984"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A1:M24"/>
  <sheetViews>
    <sheetView zoomScale="50" zoomScaleNormal="50" zoomScalePageLayoutView="0" workbookViewId="0" topLeftCell="A1">
      <selection activeCell="F31" sqref="F31"/>
    </sheetView>
  </sheetViews>
  <sheetFormatPr defaultColWidth="9.00390625" defaultRowHeight="13.5"/>
  <cols>
    <col min="1" max="1" width="11.125" style="47" customWidth="1"/>
    <col min="2" max="2" width="82.50390625" style="0" customWidth="1"/>
    <col min="6" max="6" width="53.25390625" style="0" customWidth="1"/>
    <col min="9" max="9" width="15.00390625" style="0" customWidth="1"/>
    <col min="10" max="13" width="11.00390625" style="0" customWidth="1"/>
  </cols>
  <sheetData>
    <row r="1" spans="1:6" s="1" customFormat="1" ht="22.5" customHeight="1">
      <c r="A1" s="46"/>
      <c r="B1" s="106" t="s">
        <v>155</v>
      </c>
      <c r="C1" s="107"/>
      <c r="D1" s="107" t="s">
        <v>127</v>
      </c>
      <c r="E1" s="107"/>
      <c r="F1" s="107"/>
    </row>
    <row r="2" spans="1:5" s="1" customFormat="1" ht="22.5" customHeight="1" thickBot="1">
      <c r="A2" s="46"/>
      <c r="B2" s="123" t="s">
        <v>122</v>
      </c>
      <c r="C2" s="123"/>
      <c r="D2" s="123"/>
      <c r="E2" s="123"/>
    </row>
    <row r="3" spans="1:13" s="1" customFormat="1" ht="22.5" customHeight="1" thickBot="1">
      <c r="A3" s="5"/>
      <c r="B3" s="14" t="s">
        <v>51</v>
      </c>
      <c r="C3" s="5" t="s">
        <v>52</v>
      </c>
      <c r="D3" s="124" t="s">
        <v>0</v>
      </c>
      <c r="E3" s="124"/>
      <c r="F3" s="125"/>
      <c r="H3" s="13"/>
      <c r="I3" s="43" t="s">
        <v>149</v>
      </c>
      <c r="J3" s="3" t="s">
        <v>150</v>
      </c>
      <c r="K3" s="3" t="s">
        <v>151</v>
      </c>
      <c r="L3" s="3" t="s">
        <v>152</v>
      </c>
      <c r="M3" s="15" t="s">
        <v>148</v>
      </c>
    </row>
    <row r="4" spans="1:13" s="1" customFormat="1" ht="22.5" customHeight="1">
      <c r="A4" s="102" t="s">
        <v>126</v>
      </c>
      <c r="B4" s="11" t="s">
        <v>128</v>
      </c>
      <c r="C4" s="12"/>
      <c r="D4" s="126"/>
      <c r="E4" s="126"/>
      <c r="F4" s="127"/>
      <c r="H4" s="41" t="s">
        <v>58</v>
      </c>
      <c r="I4" s="67">
        <f>SUM(C4,C5,C6,C7,C8,C9)</f>
        <v>0</v>
      </c>
      <c r="J4" s="68">
        <f>SUM(C10,C11)</f>
        <v>0</v>
      </c>
      <c r="K4" s="68">
        <f>SUM(C12,C13,C14,C15,C16,C17,C18)</f>
        <v>0</v>
      </c>
      <c r="L4" s="68">
        <f>SUM(C19,C20)</f>
        <v>0</v>
      </c>
      <c r="M4" s="20">
        <f>SUM(I4:L4)</f>
        <v>0</v>
      </c>
    </row>
    <row r="5" spans="1:13" s="1" customFormat="1" ht="22.5" customHeight="1" thickBot="1">
      <c r="A5" s="98"/>
      <c r="B5" s="7" t="s">
        <v>129</v>
      </c>
      <c r="C5" s="9"/>
      <c r="D5" s="119"/>
      <c r="E5" s="119"/>
      <c r="F5" s="120"/>
      <c r="H5" s="42" t="s">
        <v>59</v>
      </c>
      <c r="I5" s="57">
        <f>1-I4/12</f>
        <v>1</v>
      </c>
      <c r="J5" s="53">
        <f>1-J4/4</f>
        <v>1</v>
      </c>
      <c r="K5" s="53">
        <f>1-K4/14</f>
        <v>1</v>
      </c>
      <c r="L5" s="53">
        <f>1-L4/4</f>
        <v>1</v>
      </c>
      <c r="M5" s="54">
        <f>AVERAGE(I5:L5)</f>
        <v>1</v>
      </c>
    </row>
    <row r="6" spans="1:6" s="1" customFormat="1" ht="22.5" customHeight="1">
      <c r="A6" s="98"/>
      <c r="B6" s="7" t="s">
        <v>130</v>
      </c>
      <c r="C6" s="9"/>
      <c r="D6" s="119"/>
      <c r="E6" s="119"/>
      <c r="F6" s="120"/>
    </row>
    <row r="7" spans="1:6" s="1" customFormat="1" ht="22.5" customHeight="1">
      <c r="A7" s="98"/>
      <c r="B7" s="7" t="s">
        <v>131</v>
      </c>
      <c r="C7" s="9"/>
      <c r="D7" s="119"/>
      <c r="E7" s="119"/>
      <c r="F7" s="120"/>
    </row>
    <row r="8" spans="1:6" s="1" customFormat="1" ht="22.5" customHeight="1">
      <c r="A8" s="98"/>
      <c r="B8" s="7" t="s">
        <v>132</v>
      </c>
      <c r="C8" s="9"/>
      <c r="D8" s="119"/>
      <c r="E8" s="119"/>
      <c r="F8" s="120"/>
    </row>
    <row r="9" spans="1:6" s="1" customFormat="1" ht="22.5" customHeight="1" thickBot="1">
      <c r="A9" s="101"/>
      <c r="B9" s="8" t="s">
        <v>133</v>
      </c>
      <c r="C9" s="16"/>
      <c r="D9" s="121"/>
      <c r="E9" s="121"/>
      <c r="F9" s="122"/>
    </row>
    <row r="10" spans="1:6" s="1" customFormat="1" ht="22.5" customHeight="1">
      <c r="A10" s="100" t="s">
        <v>123</v>
      </c>
      <c r="B10" s="21" t="s">
        <v>134</v>
      </c>
      <c r="C10" s="6"/>
      <c r="D10" s="130"/>
      <c r="E10" s="130"/>
      <c r="F10" s="131"/>
    </row>
    <row r="11" spans="1:6" s="1" customFormat="1" ht="22.5" customHeight="1" thickBot="1">
      <c r="A11" s="99"/>
      <c r="B11" s="22" t="s">
        <v>135</v>
      </c>
      <c r="C11" s="10"/>
      <c r="D11" s="128"/>
      <c r="E11" s="128"/>
      <c r="F11" s="129"/>
    </row>
    <row r="12" spans="1:6" s="1" customFormat="1" ht="22.5" customHeight="1">
      <c r="A12" s="97" t="s">
        <v>124</v>
      </c>
      <c r="B12" s="11" t="s">
        <v>136</v>
      </c>
      <c r="C12" s="12"/>
      <c r="D12" s="126"/>
      <c r="E12" s="126"/>
      <c r="F12" s="127"/>
    </row>
    <row r="13" spans="1:6" s="1" customFormat="1" ht="22.5" customHeight="1">
      <c r="A13" s="98"/>
      <c r="B13" s="7" t="s">
        <v>137</v>
      </c>
      <c r="C13" s="9"/>
      <c r="D13" s="119"/>
      <c r="E13" s="119"/>
      <c r="F13" s="120"/>
    </row>
    <row r="14" spans="1:6" s="1" customFormat="1" ht="22.5" customHeight="1">
      <c r="A14" s="98"/>
      <c r="B14" s="7" t="s">
        <v>138</v>
      </c>
      <c r="C14" s="9"/>
      <c r="D14" s="119"/>
      <c r="E14" s="119"/>
      <c r="F14" s="120"/>
    </row>
    <row r="15" spans="1:6" s="1" customFormat="1" ht="22.5" customHeight="1">
      <c r="A15" s="98"/>
      <c r="B15" s="7" t="s">
        <v>139</v>
      </c>
      <c r="C15" s="9"/>
      <c r="D15" s="119"/>
      <c r="E15" s="119"/>
      <c r="F15" s="120"/>
    </row>
    <row r="16" spans="1:6" s="1" customFormat="1" ht="22.5" customHeight="1">
      <c r="A16" s="98"/>
      <c r="B16" s="7" t="s">
        <v>140</v>
      </c>
      <c r="C16" s="9"/>
      <c r="D16" s="119"/>
      <c r="E16" s="119"/>
      <c r="F16" s="120"/>
    </row>
    <row r="17" spans="1:6" s="1" customFormat="1" ht="22.5" customHeight="1">
      <c r="A17" s="98"/>
      <c r="B17" s="7" t="s">
        <v>141</v>
      </c>
      <c r="C17" s="9"/>
      <c r="D17" s="119"/>
      <c r="E17" s="119"/>
      <c r="F17" s="120"/>
    </row>
    <row r="18" spans="1:6" s="1" customFormat="1" ht="22.5" customHeight="1" thickBot="1">
      <c r="A18" s="99"/>
      <c r="B18" s="22" t="s">
        <v>142</v>
      </c>
      <c r="C18" s="10"/>
      <c r="D18" s="128"/>
      <c r="E18" s="128"/>
      <c r="F18" s="129"/>
    </row>
    <row r="19" spans="1:6" s="1" customFormat="1" ht="22.5" customHeight="1">
      <c r="A19" s="97" t="s">
        <v>125</v>
      </c>
      <c r="B19" s="11" t="s">
        <v>143</v>
      </c>
      <c r="C19" s="12"/>
      <c r="D19" s="126"/>
      <c r="E19" s="126"/>
      <c r="F19" s="127"/>
    </row>
    <row r="20" spans="1:6" s="1" customFormat="1" ht="22.5" customHeight="1" thickBot="1">
      <c r="A20" s="101"/>
      <c r="B20" s="8" t="s">
        <v>144</v>
      </c>
      <c r="C20" s="16"/>
      <c r="D20" s="121"/>
      <c r="E20" s="121"/>
      <c r="F20" s="122"/>
    </row>
    <row r="21" spans="1:6" s="1" customFormat="1" ht="22.5" customHeight="1" thickBot="1">
      <c r="A21" s="5" t="s">
        <v>95</v>
      </c>
      <c r="B21" s="108"/>
      <c r="C21" s="108"/>
      <c r="D21" s="108"/>
      <c r="E21" s="5" t="s">
        <v>15</v>
      </c>
      <c r="F21" s="4"/>
    </row>
    <row r="24" ht="13.5">
      <c r="B24" t="s">
        <v>94</v>
      </c>
    </row>
  </sheetData>
  <sheetProtection/>
  <mergeCells count="26">
    <mergeCell ref="D1:F1"/>
    <mergeCell ref="D18:F18"/>
    <mergeCell ref="D19:F19"/>
    <mergeCell ref="D20:F20"/>
    <mergeCell ref="D10:F10"/>
    <mergeCell ref="D11:F11"/>
    <mergeCell ref="D12:F12"/>
    <mergeCell ref="D13:F13"/>
    <mergeCell ref="D6:F6"/>
    <mergeCell ref="D7:F7"/>
    <mergeCell ref="D5:F5"/>
    <mergeCell ref="B21:D21"/>
    <mergeCell ref="D14:F14"/>
    <mergeCell ref="D15:F15"/>
    <mergeCell ref="D16:F16"/>
    <mergeCell ref="D17:F17"/>
    <mergeCell ref="B1:C1"/>
    <mergeCell ref="A4:A9"/>
    <mergeCell ref="A10:A11"/>
    <mergeCell ref="A12:A18"/>
    <mergeCell ref="A19:A20"/>
    <mergeCell ref="D8:F8"/>
    <mergeCell ref="D9:F9"/>
    <mergeCell ref="B2:E2"/>
    <mergeCell ref="D3:F3"/>
    <mergeCell ref="D4:F4"/>
  </mergeCells>
  <printOptions/>
  <pageMargins left="0.787" right="0.787" top="0.984" bottom="0.984" header="0.512" footer="0.512"/>
  <pageSetup orientation="portrait" paperSize="9"/>
  <ignoredErrors>
    <ignoredError sqref="K5" formula="1"/>
  </ignoredErrors>
  <drawing r:id="rId1"/>
</worksheet>
</file>

<file path=xl/worksheets/sheet5.xml><?xml version="1.0" encoding="utf-8"?>
<worksheet xmlns="http://schemas.openxmlformats.org/spreadsheetml/2006/main" xmlns:r="http://schemas.openxmlformats.org/officeDocument/2006/relationships">
  <dimension ref="A1:P51"/>
  <sheetViews>
    <sheetView tabSelected="1" zoomScale="70" zoomScaleNormal="70" zoomScalePageLayoutView="0" workbookViewId="0" topLeftCell="A1">
      <selection activeCell="I46" sqref="I46"/>
    </sheetView>
  </sheetViews>
  <sheetFormatPr defaultColWidth="9.00390625" defaultRowHeight="13.5"/>
  <cols>
    <col min="1" max="1" width="11.75390625" style="47" customWidth="1"/>
    <col min="2" max="2" width="4.00390625" style="47" customWidth="1"/>
    <col min="3" max="3" width="72.00390625" style="0" customWidth="1"/>
  </cols>
  <sheetData>
    <row r="1" spans="1:4" ht="13.5">
      <c r="A1" s="134" t="s">
        <v>217</v>
      </c>
      <c r="B1" s="135"/>
      <c r="C1" s="135"/>
      <c r="D1" s="61"/>
    </row>
    <row r="2" spans="1:16" ht="13.5">
      <c r="A2" s="63" t="s">
        <v>156</v>
      </c>
      <c r="B2" s="63"/>
      <c r="C2" s="63" t="s">
        <v>157</v>
      </c>
      <c r="D2" s="64" t="s">
        <v>219</v>
      </c>
      <c r="F2" s="60"/>
      <c r="G2" s="66" t="s">
        <v>207</v>
      </c>
      <c r="H2" s="66" t="s">
        <v>208</v>
      </c>
      <c r="I2" s="66" t="s">
        <v>209</v>
      </c>
      <c r="J2" s="66" t="s">
        <v>210</v>
      </c>
      <c r="K2" s="66" t="s">
        <v>211</v>
      </c>
      <c r="L2" s="66" t="s">
        <v>212</v>
      </c>
      <c r="M2" s="66" t="s">
        <v>213</v>
      </c>
      <c r="N2" s="66" t="s">
        <v>214</v>
      </c>
      <c r="O2" s="66" t="s">
        <v>215</v>
      </c>
      <c r="P2" s="66" t="s">
        <v>216</v>
      </c>
    </row>
    <row r="3" spans="1:16" ht="13.5">
      <c r="A3" s="132" t="s">
        <v>207</v>
      </c>
      <c r="B3" s="63">
        <v>1</v>
      </c>
      <c r="C3" s="62" t="s">
        <v>158</v>
      </c>
      <c r="D3" s="62"/>
      <c r="F3" s="66" t="s">
        <v>220</v>
      </c>
      <c r="G3" s="59">
        <f>SUM(D3,D4,D5,D6,D7,D8,)</f>
        <v>0</v>
      </c>
      <c r="H3" s="59">
        <f>SUM(D9,D10,D11)</f>
        <v>0</v>
      </c>
      <c r="I3" s="59">
        <f>SUM(D12,D13,D14,D15)</f>
        <v>0</v>
      </c>
      <c r="J3" s="59">
        <f>SUM(D16,D17,D18)</f>
        <v>0</v>
      </c>
      <c r="K3" s="59">
        <f>SUM(D19,D20,D21,D22,D23,D24,D25,D26,D27,D28,D29,D30,D31,D32)</f>
        <v>0</v>
      </c>
      <c r="L3" s="59">
        <f>SUM(D33,D34,D35,D36,D37,D38,D39)</f>
        <v>0</v>
      </c>
      <c r="M3" s="59">
        <f>SUM(D40,D41)</f>
        <v>0</v>
      </c>
      <c r="N3" s="59">
        <f>SUM(D42,D43)</f>
        <v>0</v>
      </c>
      <c r="O3" s="59">
        <f>SUM(D44,D45,D46,D47)</f>
        <v>0</v>
      </c>
      <c r="P3" s="59">
        <f>SUM(D48,D49,D50,D51)</f>
        <v>0</v>
      </c>
    </row>
    <row r="4" spans="1:16" ht="13.5">
      <c r="A4" s="133"/>
      <c r="B4" s="63">
        <v>2</v>
      </c>
      <c r="C4" s="62" t="s">
        <v>159</v>
      </c>
      <c r="D4" s="62"/>
      <c r="F4" s="66" t="s">
        <v>221</v>
      </c>
      <c r="G4" s="69">
        <f>1-G3/6</f>
        <v>1</v>
      </c>
      <c r="H4" s="69">
        <f>1-H3/3</f>
        <v>1</v>
      </c>
      <c r="I4" s="70">
        <f>1-I3/4</f>
        <v>1</v>
      </c>
      <c r="J4" s="69">
        <f>1-J3/3</f>
        <v>1</v>
      </c>
      <c r="K4" s="69">
        <f>1-K3/14</f>
        <v>1</v>
      </c>
      <c r="L4" s="69">
        <f>1-L3/7</f>
        <v>1</v>
      </c>
      <c r="M4" s="69">
        <f>1-M3/2</f>
        <v>1</v>
      </c>
      <c r="N4" s="69">
        <f>1-N3/2</f>
        <v>1</v>
      </c>
      <c r="O4" s="69">
        <f>SUM(D44,D45,D46,D47)</f>
        <v>0</v>
      </c>
      <c r="P4" s="69">
        <f>1-P3/4</f>
        <v>1</v>
      </c>
    </row>
    <row r="5" spans="1:4" ht="13.5">
      <c r="A5" s="133"/>
      <c r="B5" s="63">
        <v>3</v>
      </c>
      <c r="C5" s="62" t="s">
        <v>160</v>
      </c>
      <c r="D5" s="62"/>
    </row>
    <row r="6" spans="1:4" ht="13.5">
      <c r="A6" s="133"/>
      <c r="B6" s="63">
        <v>4</v>
      </c>
      <c r="C6" s="62" t="s">
        <v>161</v>
      </c>
      <c r="D6" s="62"/>
    </row>
    <row r="7" spans="1:4" ht="13.5">
      <c r="A7" s="133"/>
      <c r="B7" s="63">
        <v>5</v>
      </c>
      <c r="C7" s="62" t="s">
        <v>162</v>
      </c>
      <c r="D7" s="62"/>
    </row>
    <row r="8" spans="1:4" ht="13.5">
      <c r="A8" s="133"/>
      <c r="B8" s="63">
        <v>6</v>
      </c>
      <c r="C8" s="62" t="s">
        <v>163</v>
      </c>
      <c r="D8" s="62"/>
    </row>
    <row r="9" spans="1:4" ht="13.5">
      <c r="A9" s="132" t="s">
        <v>208</v>
      </c>
      <c r="B9" s="63">
        <v>7</v>
      </c>
      <c r="C9" s="62" t="s">
        <v>164</v>
      </c>
      <c r="D9" s="62"/>
    </row>
    <row r="10" spans="1:4" ht="13.5">
      <c r="A10" s="133"/>
      <c r="B10" s="63">
        <v>8</v>
      </c>
      <c r="C10" s="62" t="s">
        <v>165</v>
      </c>
      <c r="D10" s="62"/>
    </row>
    <row r="11" spans="1:4" ht="13.5">
      <c r="A11" s="133"/>
      <c r="B11" s="63">
        <v>9</v>
      </c>
      <c r="C11" s="62" t="s">
        <v>166</v>
      </c>
      <c r="D11" s="62"/>
    </row>
    <row r="12" spans="1:4" ht="13.5">
      <c r="A12" s="132" t="s">
        <v>209</v>
      </c>
      <c r="B12" s="63">
        <v>10</v>
      </c>
      <c r="C12" s="62" t="s">
        <v>167</v>
      </c>
      <c r="D12" s="62"/>
    </row>
    <row r="13" spans="1:4" ht="13.5">
      <c r="A13" s="133"/>
      <c r="B13" s="63">
        <v>11</v>
      </c>
      <c r="C13" s="62" t="s">
        <v>168</v>
      </c>
      <c r="D13" s="62"/>
    </row>
    <row r="14" spans="1:4" ht="13.5">
      <c r="A14" s="133"/>
      <c r="B14" s="63">
        <v>12</v>
      </c>
      <c r="C14" s="62" t="s">
        <v>169</v>
      </c>
      <c r="D14" s="62"/>
    </row>
    <row r="15" spans="1:4" ht="13.5">
      <c r="A15" s="133"/>
      <c r="B15" s="63">
        <v>13</v>
      </c>
      <c r="C15" s="62" t="s">
        <v>170</v>
      </c>
      <c r="D15" s="62"/>
    </row>
    <row r="16" spans="1:4" ht="13.5">
      <c r="A16" s="132" t="s">
        <v>210</v>
      </c>
      <c r="B16" s="63">
        <v>14</v>
      </c>
      <c r="C16" s="62" t="s">
        <v>171</v>
      </c>
      <c r="D16" s="62"/>
    </row>
    <row r="17" spans="1:4" ht="13.5">
      <c r="A17" s="133"/>
      <c r="B17" s="63">
        <v>15</v>
      </c>
      <c r="C17" s="62" t="s">
        <v>172</v>
      </c>
      <c r="D17" s="62"/>
    </row>
    <row r="18" spans="1:4" ht="13.5">
      <c r="A18" s="133"/>
      <c r="B18" s="63">
        <v>16</v>
      </c>
      <c r="C18" s="62" t="s">
        <v>173</v>
      </c>
      <c r="D18" s="62"/>
    </row>
    <row r="19" spans="1:4" ht="13.5">
      <c r="A19" s="132" t="s">
        <v>211</v>
      </c>
      <c r="B19" s="63">
        <v>17</v>
      </c>
      <c r="C19" s="62" t="s">
        <v>174</v>
      </c>
      <c r="D19" s="62"/>
    </row>
    <row r="20" spans="1:4" ht="13.5">
      <c r="A20" s="133"/>
      <c r="B20" s="63">
        <v>18</v>
      </c>
      <c r="C20" s="62" t="s">
        <v>175</v>
      </c>
      <c r="D20" s="62"/>
    </row>
    <row r="21" spans="1:4" ht="13.5">
      <c r="A21" s="133"/>
      <c r="B21" s="63">
        <v>19</v>
      </c>
      <c r="C21" s="62" t="s">
        <v>176</v>
      </c>
      <c r="D21" s="62"/>
    </row>
    <row r="22" spans="1:4" ht="13.5">
      <c r="A22" s="133"/>
      <c r="B22" s="63">
        <v>20</v>
      </c>
      <c r="C22" s="62" t="s">
        <v>177</v>
      </c>
      <c r="D22" s="62"/>
    </row>
    <row r="23" spans="1:4" ht="13.5">
      <c r="A23" s="133"/>
      <c r="B23" s="63">
        <v>21</v>
      </c>
      <c r="C23" s="62" t="s">
        <v>178</v>
      </c>
      <c r="D23" s="62"/>
    </row>
    <row r="24" spans="1:4" ht="13.5">
      <c r="A24" s="133"/>
      <c r="B24" s="63">
        <v>22</v>
      </c>
      <c r="C24" s="62" t="s">
        <v>179</v>
      </c>
      <c r="D24" s="62"/>
    </row>
    <row r="25" spans="1:4" ht="13.5">
      <c r="A25" s="133"/>
      <c r="B25" s="63">
        <v>23</v>
      </c>
      <c r="C25" s="62" t="s">
        <v>180</v>
      </c>
      <c r="D25" s="62"/>
    </row>
    <row r="26" spans="1:4" ht="13.5">
      <c r="A26" s="133"/>
      <c r="B26" s="63">
        <v>24</v>
      </c>
      <c r="C26" s="62" t="s">
        <v>181</v>
      </c>
      <c r="D26" s="62"/>
    </row>
    <row r="27" spans="1:4" ht="13.5">
      <c r="A27" s="133"/>
      <c r="B27" s="63">
        <v>25</v>
      </c>
      <c r="C27" s="62" t="s">
        <v>182</v>
      </c>
      <c r="D27" s="62"/>
    </row>
    <row r="28" spans="1:4" ht="13.5">
      <c r="A28" s="133"/>
      <c r="B28" s="63">
        <v>26</v>
      </c>
      <c r="C28" s="62" t="s">
        <v>183</v>
      </c>
      <c r="D28" s="62"/>
    </row>
    <row r="29" spans="1:4" ht="13.5">
      <c r="A29" s="133"/>
      <c r="B29" s="63">
        <v>27</v>
      </c>
      <c r="C29" s="62" t="s">
        <v>184</v>
      </c>
      <c r="D29" s="62"/>
    </row>
    <row r="30" spans="1:4" ht="13.5">
      <c r="A30" s="133"/>
      <c r="B30" s="63">
        <v>28</v>
      </c>
      <c r="C30" s="62" t="s">
        <v>185</v>
      </c>
      <c r="D30" s="62"/>
    </row>
    <row r="31" spans="1:4" ht="13.5">
      <c r="A31" s="133"/>
      <c r="B31" s="63">
        <v>29</v>
      </c>
      <c r="C31" s="62" t="s">
        <v>186</v>
      </c>
      <c r="D31" s="62"/>
    </row>
    <row r="32" spans="1:4" ht="13.5">
      <c r="A32" s="133"/>
      <c r="B32" s="63">
        <v>30</v>
      </c>
      <c r="C32" s="62" t="s">
        <v>187</v>
      </c>
      <c r="D32" s="62"/>
    </row>
    <row r="33" spans="1:4" ht="13.5">
      <c r="A33" s="132" t="s">
        <v>212</v>
      </c>
      <c r="B33" s="63">
        <v>31</v>
      </c>
      <c r="C33" s="62" t="s">
        <v>188</v>
      </c>
      <c r="D33" s="62"/>
    </row>
    <row r="34" spans="1:4" ht="13.5">
      <c r="A34" s="133"/>
      <c r="B34" s="63">
        <v>32</v>
      </c>
      <c r="C34" s="62" t="s">
        <v>189</v>
      </c>
      <c r="D34" s="62"/>
    </row>
    <row r="35" spans="1:4" ht="13.5">
      <c r="A35" s="133"/>
      <c r="B35" s="63">
        <v>33</v>
      </c>
      <c r="C35" s="62" t="s">
        <v>190</v>
      </c>
      <c r="D35" s="62"/>
    </row>
    <row r="36" spans="1:4" ht="13.5">
      <c r="A36" s="133"/>
      <c r="B36" s="63">
        <v>34</v>
      </c>
      <c r="C36" s="62" t="s">
        <v>191</v>
      </c>
      <c r="D36" s="62"/>
    </row>
    <row r="37" spans="1:4" ht="13.5">
      <c r="A37" s="133"/>
      <c r="B37" s="63">
        <v>35</v>
      </c>
      <c r="C37" s="65" t="s">
        <v>218</v>
      </c>
      <c r="D37" s="62"/>
    </row>
    <row r="38" spans="1:4" ht="13.5">
      <c r="A38" s="133"/>
      <c r="B38" s="63">
        <v>36</v>
      </c>
      <c r="C38" s="62" t="s">
        <v>192</v>
      </c>
      <c r="D38" s="62"/>
    </row>
    <row r="39" spans="1:4" ht="13.5">
      <c r="A39" s="133"/>
      <c r="B39" s="63">
        <v>37</v>
      </c>
      <c r="C39" s="62" t="s">
        <v>193</v>
      </c>
      <c r="D39" s="62"/>
    </row>
    <row r="40" spans="1:4" ht="13.5">
      <c r="A40" s="132" t="s">
        <v>213</v>
      </c>
      <c r="B40" s="63">
        <v>38</v>
      </c>
      <c r="C40" s="62" t="s">
        <v>194</v>
      </c>
      <c r="D40" s="62"/>
    </row>
    <row r="41" spans="1:4" ht="13.5">
      <c r="A41" s="133"/>
      <c r="B41" s="63">
        <v>39</v>
      </c>
      <c r="C41" s="62" t="s">
        <v>195</v>
      </c>
      <c r="D41" s="62"/>
    </row>
    <row r="42" spans="1:4" ht="13.5">
      <c r="A42" s="132" t="s">
        <v>214</v>
      </c>
      <c r="B42" s="63">
        <v>40</v>
      </c>
      <c r="C42" s="62" t="s">
        <v>196</v>
      </c>
      <c r="D42" s="62"/>
    </row>
    <row r="43" spans="1:4" ht="13.5">
      <c r="A43" s="133"/>
      <c r="B43" s="63">
        <v>41</v>
      </c>
      <c r="C43" s="62" t="s">
        <v>197</v>
      </c>
      <c r="D43" s="62"/>
    </row>
    <row r="44" spans="1:4" ht="13.5">
      <c r="A44" s="132" t="s">
        <v>215</v>
      </c>
      <c r="B44" s="63">
        <v>42</v>
      </c>
      <c r="C44" s="62" t="s">
        <v>198</v>
      </c>
      <c r="D44" s="62"/>
    </row>
    <row r="45" spans="1:4" ht="13.5">
      <c r="A45" s="133"/>
      <c r="B45" s="63">
        <v>43</v>
      </c>
      <c r="C45" s="62" t="s">
        <v>199</v>
      </c>
      <c r="D45" s="62"/>
    </row>
    <row r="46" spans="1:4" ht="13.5">
      <c r="A46" s="133"/>
      <c r="B46" s="63">
        <v>44</v>
      </c>
      <c r="C46" s="62" t="s">
        <v>200</v>
      </c>
      <c r="D46" s="62"/>
    </row>
    <row r="47" spans="1:4" ht="13.5">
      <c r="A47" s="133"/>
      <c r="B47" s="63">
        <v>45</v>
      </c>
      <c r="C47" s="62" t="s">
        <v>201</v>
      </c>
      <c r="D47" s="62"/>
    </row>
    <row r="48" spans="1:4" ht="13.5">
      <c r="A48" s="132" t="s">
        <v>216</v>
      </c>
      <c r="B48" s="63" t="s">
        <v>202</v>
      </c>
      <c r="C48" s="62" t="s">
        <v>203</v>
      </c>
      <c r="D48" s="62"/>
    </row>
    <row r="49" spans="1:4" ht="13.5">
      <c r="A49" s="133"/>
      <c r="B49" s="63" t="s">
        <v>202</v>
      </c>
      <c r="C49" s="62" t="s">
        <v>204</v>
      </c>
      <c r="D49" s="62"/>
    </row>
    <row r="50" spans="1:4" ht="13.5">
      <c r="A50" s="133"/>
      <c r="B50" s="63" t="s">
        <v>202</v>
      </c>
      <c r="C50" s="62" t="s">
        <v>205</v>
      </c>
      <c r="D50" s="62"/>
    </row>
    <row r="51" spans="1:4" ht="13.5">
      <c r="A51" s="133"/>
      <c r="B51" s="63" t="s">
        <v>202</v>
      </c>
      <c r="C51" s="62" t="s">
        <v>206</v>
      </c>
      <c r="D51" s="62"/>
    </row>
  </sheetData>
  <sheetProtection/>
  <mergeCells count="11">
    <mergeCell ref="A19:A32"/>
    <mergeCell ref="A33:A39"/>
    <mergeCell ref="A40:A41"/>
    <mergeCell ref="A42:A43"/>
    <mergeCell ref="A44:A47"/>
    <mergeCell ref="A48:A51"/>
    <mergeCell ref="A1:C1"/>
    <mergeCell ref="A3:A8"/>
    <mergeCell ref="A9:A11"/>
    <mergeCell ref="A12:A15"/>
    <mergeCell ref="A16:A18"/>
  </mergeCells>
  <printOptions/>
  <pageMargins left="0.7" right="0.7" top="0.75" bottom="0.75" header="0.3" footer="0.3"/>
  <pageSetup horizontalDpi="600" verticalDpi="600" orientation="portrait" paperSize="9" r:id="rId2"/>
  <ignoredErrors>
    <ignoredError sqref="I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難波成行</dc:creator>
  <cp:keywords/>
  <dc:description/>
  <cp:lastModifiedBy>ioas_user</cp:lastModifiedBy>
  <dcterms:created xsi:type="dcterms:W3CDTF">2009-06-12T09:33:21Z</dcterms:created>
  <dcterms:modified xsi:type="dcterms:W3CDTF">2011-03-08T06:33:35Z</dcterms:modified>
  <cp:category/>
  <cp:version/>
  <cp:contentType/>
  <cp:contentStatus/>
</cp:coreProperties>
</file>