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waragi\Desktop\【経営比較分析表】2020_394271_47_010\"/>
    </mc:Choice>
  </mc:AlternateContent>
  <workbookProtection workbookAlgorithmName="SHA-512" workbookHashValue="vbfbxGSu/m7AoO5iJQWX7nKYy4zjiaxJ4DxVlMkTn/JSrcDOoN3vTdDyeZkNhiTFKD+snWOrze9lCHcLWmzBww==" workbookSaltValue="nG/TYF+0o2uoa0c0kMJ5aQ==" workbookSpinCount="100000" lockStructure="1"/>
  <bookViews>
    <workbookView xWindow="0" yWindow="0" windowWidth="19200" windowHeight="114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<sst xmlns="http://schemas.openxmlformats.org/spreadsheetml/2006/main" count="233" uniqueCount="120">
  <si>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</si>
  <si>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</si>
  <si>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</si>
  <si>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</si>
  <si>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</si>
  <si>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</si>
  <si>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</si>
  <si>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</si>
  <si>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</si>
  <si>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</si>
  <si>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</si>
  <si>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</si>
  <si>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</si>
  <si>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</si>
  <si>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</si>
  <si>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</si>
  <si>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</si>
  <si>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</si>
  <si>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</si>
  <si>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</si>
  <si>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</si>
  <si>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</si>
  <si>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</si>
  <si>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</si>
  <si>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</si>
  <si>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</si>
  <si>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</si>
  <si>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</si>
  <si>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</si>
  <si>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</si>
  <si>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</si>
  <si>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</si>
  <si>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</si>
  <si>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</si>
  <si>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</si>
  <si>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</si>
  <si>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</si>
  <si>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</si>
  <si>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</si>
  <si>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</si>
  <si>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</si>
  <si>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</si>
  <si>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</si>
  <si>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</si>
  <si>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</si>
  <si>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</si>
  <si>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</si>
  <si>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</si>
  <si>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</si>
  <si>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</si>
  <si>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</si>
  <si>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</si>
  <si>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</si>
  <si>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</si>
  <si>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</si>
  <si>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</si>
  <si>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</si>
  <si>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</si>
  <si>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</si>
  <si>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</si>
  <si>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</si>
  <si>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</si>
  <si>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</si>
  <si>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</si>
  <si>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</si>
  <si>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</si>
  <si>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</si>
  <si>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</si>
  <si>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</si>
  <si>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</si>
  <si>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</si>
  <si>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</si>
  <si>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</si>
  <si>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</si>
  <si>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</si>
  <si>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</si>
  <si>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</si>
  <si>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</si>
  <si>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</si>
  <si>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</si>
  <si>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</si>
  <si>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</si>
  <si>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</si>
  <si>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</si>
  <si>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</si>
  <si>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</si>
  <si>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</si>
  <si>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</si>
  <si>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</si>
  <si>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</si>
  <si>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</si>
  <si>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</si>
  <si>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</si>
  <si>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</si>
  <si>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</si>
  <si>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</si>
  <si>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</si>
  <si>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</si>
  <si>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</si>
  <si>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</si>
  <si>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</si>
  <si>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</si>
  <si>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</si>
  <si>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</si>
  <si>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</si>
  <si>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</si>
  <si>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</si>
  <si>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</si>
  <si>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</si>
  <si>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</si>
  <si>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</si>
  <si>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</si>
  <si>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</si>
  <si>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</si>
  <si>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</si>
  <si>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</si>
  <si>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</si>
  <si>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給水人口が少ないため総収益が少なく、管路延長が人口の割に長いため経費もかさみ、収益的収支比率、給水原価及び有収率は平均値を下回り、単年度赤字であることにより、水道料金の改定を踏まえた経営改善に向けた取組みが必要であると考えられる。</t>
    <rPh sb="47" eb="49">
      <t>キュウスイ</t>
    </rPh>
    <rPh sb="49" eb="51">
      <t>ゲンカ</t>
    </rPh>
    <rPh sb="51" eb="52">
      <t>オヨ</t>
    </rPh>
    <rPh sb="53" eb="56">
      <t>ユウシュウリツ</t>
    </rPh>
    <phoneticPr fontId="4"/>
  </si>
  <si>
    <t>管路については布設後30年以上経過した老朽管もあり、漏水量が多いため多くの弊害が出ている。布設後30年以上経過した配水管路は今後計画的に耐震化を考慮した管路更新を進める必要がある。</t>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</si>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</sst>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7C-450D-A273-7227603EF8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F07C-450D-A273-7227603EF8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68.3</c:v>
                </c:pt>
                <c:pt idx="1">
                  <c:v>69.63</c:v>
                </c:pt>
                <c:pt idx="2">
                  <c:v>75.650000000000006</c:v>
                </c:pt>
                <c:pt idx="3">
                  <c:v>78.959999999999994</c:v>
                </c:pt>
                <c:pt idx="4">
                  <c:v>93.95</c:v>
                </c:pt>
              </c:numCache>
            </c:numRef>
          </c:val>
          <c:extLst>
            <c:ext xmlns:c16="http://schemas.microsoft.com/office/drawing/2014/chart" uri="{C3380CC4-5D6E-409C-BE32-E72D297353CC}">
              <c16:uniqueId val="{00000000-0756-4EDD-AEE1-51A5D6B9052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756-4EDD-AEE1-51A5D6B9052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64.680000000000007</c:v>
                </c:pt>
                <c:pt idx="1">
                  <c:v>62.75</c:v>
                </c:pt>
                <c:pt idx="2">
                  <c:v>62.66</c:v>
                </c:pt>
                <c:pt idx="3">
                  <c:v>58.46</c:v>
                </c:pt>
                <c:pt idx="4">
                  <c:v>50.64</c:v>
                </c:pt>
              </c:numCache>
            </c:numRef>
          </c:val>
          <c:extLst>
            <c:ext xmlns:c16="http://schemas.microsoft.com/office/drawing/2014/chart" uri="{C3380CC4-5D6E-409C-BE32-E72D297353CC}">
              <c16:uniqueId val="{00000000-C005-4668-83AB-473C5832079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005-4668-83AB-473C5832079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54.89</c:v>
                </c:pt>
                <c:pt idx="1">
                  <c:v>51.31</c:v>
                </c:pt>
                <c:pt idx="2">
                  <c:v>45.46</c:v>
                </c:pt>
                <c:pt idx="3">
                  <c:v>54.38</c:v>
                </c:pt>
                <c:pt idx="4">
                  <c:v>54.58</c:v>
                </c:pt>
              </c:numCache>
            </c:numRef>
          </c:val>
          <c:extLst>
            <c:ext xmlns:c16="http://schemas.microsoft.com/office/drawing/2014/chart" uri="{C3380CC4-5D6E-409C-BE32-E72D297353CC}">
              <c16:uniqueId val="{00000000-5E72-418A-A7F3-D3167BFD6A2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E72-418A-A7F3-D3167BFD6A2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A-4843-BE9C-FB16C71AEE6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A-4843-BE9C-FB16C71AEE6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2F-452E-8033-AC7BBC54E64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2F-452E-8033-AC7BBC54E64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C-49F4-91FA-F3E7714DE8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C-49F4-91FA-F3E7714DE8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6-4F25-A522-432A5BBB140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6-4F25-A522-432A5BBB140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1507.57</c:v>
                </c:pt>
                <c:pt idx="1">
                  <c:v>1346.79</c:v>
                </c:pt>
                <c:pt idx="2">
                  <c:v>1226.5899999999999</c:v>
                </c:pt>
                <c:pt idx="3">
                  <c:v>1130.06</c:v>
                </c:pt>
                <c:pt idx="4">
                  <c:v>1203.68</c:v>
                </c:pt>
              </c:numCache>
            </c:numRef>
          </c:val>
          <c:extLst>
            <c:ext xmlns:c16="http://schemas.microsoft.com/office/drawing/2014/chart" uri="{C3380CC4-5D6E-409C-BE32-E72D297353CC}">
              <c16:uniqueId val="{00000000-AD75-4853-92C5-D863C9C3E5A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AD75-4853-92C5-D863C9C3E5A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43.33</c:v>
                </c:pt>
                <c:pt idx="1">
                  <c:v>41.91</c:v>
                </c:pt>
                <c:pt idx="2">
                  <c:v>38.33</c:v>
                </c:pt>
                <c:pt idx="3">
                  <c:v>46.22</c:v>
                </c:pt>
                <c:pt idx="4">
                  <c:v>46.95</c:v>
                </c:pt>
              </c:numCache>
            </c:numRef>
          </c:val>
          <c:extLst>
            <c:ext xmlns:c16="http://schemas.microsoft.com/office/drawing/2014/chart" uri="{C3380CC4-5D6E-409C-BE32-E72D297353CC}">
              <c16:uniqueId val="{00000000-6F37-48B1-84AD-32B21D73CD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6F37-48B1-84AD-32B21D73CD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270.8</c:v>
                </c:pt>
                <c:pt idx="1">
                  <c:v>285.43</c:v>
                </c:pt>
                <c:pt idx="2">
                  <c:v>328.89</c:v>
                </c:pt>
                <c:pt idx="3">
                  <c:v>279.58999999999997</c:v>
                </c:pt>
                <c:pt idx="4">
                  <c:v>272.06</c:v>
                </c:pt>
              </c:numCache>
            </c:numRef>
          </c:val>
          <c:extLst>
            <c:ext xmlns:c16="http://schemas.microsoft.com/office/drawing/2014/chart" uri="{C3380CC4-5D6E-409C-BE32-E72D297353CC}">
              <c16:uniqueId val="{00000000-00B6-4616-BDA0-24E3C786183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00B6-4616-BDA0-24E3C786183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三原村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1489</v>
      </c>
      <c r="AM8" s="51"/>
      <c r="AN8" s="51"/>
      <c r="AO8" s="51"/>
      <c r="AP8" s="51"/>
      <c r="AQ8" s="51"/>
      <c r="AR8" s="51"/>
      <c r="AS8" s="51"/>
      <c r="AT8" s="47">
        <f>データ!$S$6</f>
        <v>85.37</v>
      </c>
      <c r="AU8" s="47"/>
      <c r="AV8" s="47"/>
      <c r="AW8" s="47"/>
      <c r="AX8" s="47"/>
      <c r="AY8" s="47"/>
      <c r="AZ8" s="47"/>
      <c r="BA8" s="47"/>
      <c r="BB8" s="47">
        <f>データ!$T$6</f>
        <v>17.440000000000001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99.8</v>
      </c>
      <c r="Q10" s="47"/>
      <c r="R10" s="47"/>
      <c r="S10" s="47"/>
      <c r="T10" s="47"/>
      <c r="U10" s="47"/>
      <c r="V10" s="47"/>
      <c r="W10" s="51">
        <f>データ!$Q$6</f>
        <v>2178</v>
      </c>
      <c r="X10" s="51"/>
      <c r="Y10" s="51"/>
      <c r="Z10" s="51"/>
      <c r="AA10" s="51"/>
      <c r="AB10" s="51"/>
      <c r="AC10" s="51"/>
      <c r="AD10" s="2"/>
      <c r="AE10" s="2"/>
      <c r="AF10" s="2"/>
      <c r="AG10" s="2"/>
      <c r="AH10" s="2"/>
      <c r="AI10" s="2"/>
      <c r="AJ10" s="2"/>
      <c r="AK10" s="2"/>
      <c r="AL10" s="51">
        <f>データ!$U$6</f>
        <v>1473</v>
      </c>
      <c r="AM10" s="51"/>
      <c r="AN10" s="51"/>
      <c r="AO10" s="51"/>
      <c r="AP10" s="51"/>
      <c r="AQ10" s="51"/>
      <c r="AR10" s="51"/>
      <c r="AS10" s="51"/>
      <c r="AT10" s="47">
        <f>データ!$V$6</f>
        <v>53.44</v>
      </c>
      <c r="AU10" s="47"/>
      <c r="AV10" s="47"/>
      <c r="AW10" s="47"/>
      <c r="AX10" s="47"/>
      <c r="AY10" s="47"/>
      <c r="AZ10" s="47"/>
      <c r="BA10" s="47"/>
      <c r="BB10" s="47">
        <f>データ!$W$6</f>
        <v>27.56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119</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nmxUuML78hOFGg474sNPifdRRqmS/7GiA+3hkEkq8igm0B1GYhHt3BAw+hDk18BUidGI/encVveHlqQwhE17vQ==" saltValue="iANw3UXvOHhW8VqtFSE0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394271</v>
      </c>
      <c r="D6" s="34">
        <f t="shared" si="3"/>
        <v>47</v>
      </c>
      <c r="E6" s="34">
        <f t="shared" si="3"/>
        <v>1</v>
      </c>
      <c r="F6" s="34">
        <f t="shared" si="3"/>
        <v>0</v>
      </c>
      <c r="G6" s="34">
        <f t="shared" si="3"/>
        <v>0</v>
      </c>
      <c r="H6" s="34" t="str">
        <f t="shared" si="3"/>
        <v>高知県　三原村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v>
      </c>
      <c r="Q6" s="35">
        <f t="shared" si="3"/>
        <v>2178</v>
      </c>
      <c r="R6" s="35">
        <f t="shared" si="3"/>
        <v>1489</v>
      </c>
      <c r="S6" s="35">
        <f t="shared" si="3"/>
        <v>85.37</v>
      </c>
      <c r="T6" s="35">
        <f t="shared" si="3"/>
        <v>17.440000000000001</v>
      </c>
      <c r="U6" s="35">
        <f t="shared" si="3"/>
        <v>1473</v>
      </c>
      <c r="V6" s="35">
        <f t="shared" si="3"/>
        <v>53.44</v>
      </c>
      <c r="W6" s="35">
        <f t="shared" si="3"/>
        <v>27.56</v>
      </c>
      <c r="X6" s="36">
        <f>IF(X7="",NA(),X7)</f>
        <v>54.89</v>
      </c>
      <c r="Y6" s="36">
        <f t="shared" ref="Y6:AG6" si="4">IF(Y7="",NA(),Y7)</f>
        <v>51.31</v>
      </c>
      <c r="Z6" s="36">
        <f t="shared" si="4"/>
        <v>45.46</v>
      </c>
      <c r="AA6" s="36">
        <f t="shared" si="4"/>
        <v>54.38</v>
      </c>
      <c r="AB6" s="36">
        <f t="shared" si="4"/>
        <v>54.58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1507.57</v>
      </c>
      <c r="BF6" s="36">
        <f t="shared" ref="BF6:BN6" si="7">IF(BF7="",NA(),BF7)</f>
        <v>1346.79</v>
      </c>
      <c r="BG6" s="36">
        <f t="shared" si="7"/>
        <v>1226.5899999999999</v>
      </c>
      <c r="BH6" s="36">
        <f t="shared" si="7"/>
        <v>1130.06</v>
      </c>
      <c r="BI6" s="36">
        <f t="shared" si="7"/>
        <v>1203.68</v>
      </c>
      <c r="BJ6" s="36">
        <f t="shared" si="7"/>
        <v>1595.62</v>
      </c>
      <c r="BK6" s="36">
        <f t="shared" si="7"/>
        <v>1302.33</v>
      </c>
      <c r="BL6" s="36">
        <f t="shared" si="7"/>
        <v>1274.21</v>
      </c>
      <c r="BM6" s="36">
        <f t="shared" si="7"/>
        <v>1183.92</v>
      </c>
      <c r="BN6" s="36">
        <f t="shared" si="7"/>
        <v>1128.72</v>
      </c>
      <c r="BO6" s="35" t="str">
        <f>IF(BO7="","",IF(BO7="-","【-】","【"&amp;SUBSTITUTE(TEXT(BO7,"#,##0.00"),"-","△")&amp;"】"))</f>
        <v>【949.15】</v>
      </c>
      <c r="BP6" s="36">
        <f>IF(BP7="",NA(),BP7)</f>
        <v>43.33</v>
      </c>
      <c r="BQ6" s="36">
        <f t="shared" ref="BQ6:BY6" si="8">IF(BQ7="",NA(),BQ7)</f>
        <v>41.91</v>
      </c>
      <c r="BR6" s="36">
        <f t="shared" si="8"/>
        <v>38.33</v>
      </c>
      <c r="BS6" s="36">
        <f t="shared" si="8"/>
        <v>46.22</v>
      </c>
      <c r="BT6" s="36">
        <f t="shared" si="8"/>
        <v>46.95</v>
      </c>
      <c r="BU6" s="36">
        <f t="shared" si="8"/>
        <v>37.92</v>
      </c>
      <c r="BV6" s="36">
        <f t="shared" si="8"/>
        <v>40.89</v>
      </c>
      <c r="BW6" s="36">
        <f t="shared" si="8"/>
        <v>41.25</v>
      </c>
      <c r="BX6" s="36">
        <f t="shared" si="8"/>
        <v>42.5</v>
      </c>
      <c r="BY6" s="36">
        <f t="shared" si="8"/>
        <v>41.84</v>
      </c>
      <c r="BZ6" s="35" t="str">
        <f>IF(BZ7="","",IF(BZ7="-","【-】","【"&amp;SUBSTITUTE(TEXT(BZ7,"#,##0.00"),"-","△")&amp;"】"))</f>
        <v>【55.87】</v>
      </c>
      <c r="CA6" s="36">
        <f>IF(CA7="",NA(),CA7)</f>
        <v>270.8</v>
      </c>
      <c r="CB6" s="36">
        <f t="shared" ref="CB6:CJ6" si="9">IF(CB7="",NA(),CB7)</f>
        <v>285.43</v>
      </c>
      <c r="CC6" s="36">
        <f t="shared" si="9"/>
        <v>328.89</v>
      </c>
      <c r="CD6" s="36">
        <f t="shared" si="9"/>
        <v>279.58999999999997</v>
      </c>
      <c r="CE6" s="36">
        <f t="shared" si="9"/>
        <v>272.06</v>
      </c>
      <c r="CF6" s="36">
        <f t="shared" si="9"/>
        <v>423.18</v>
      </c>
      <c r="CG6" s="36">
        <f t="shared" si="9"/>
        <v>383.2</v>
      </c>
      <c r="CH6" s="36">
        <f t="shared" si="9"/>
        <v>383.25</v>
      </c>
      <c r="CI6" s="36">
        <f t="shared" si="9"/>
        <v>377.72</v>
      </c>
      <c r="CJ6" s="36">
        <f t="shared" si="9"/>
        <v>390.47</v>
      </c>
      <c r="CK6" s="35" t="str">
        <f>IF(CK7="","",IF(CK7="-","【-】","【"&amp;SUBSTITUTE(TEXT(CK7,"#,##0.00"),"-","△")&amp;"】"))</f>
        <v>【288.19】</v>
      </c>
      <c r="CL6" s="36">
        <f>IF(CL7="",NA(),CL7)</f>
        <v>68.3</v>
      </c>
      <c r="CM6" s="36">
        <f t="shared" ref="CM6:CU6" si="10">IF(CM7="",NA(),CM7)</f>
        <v>69.63</v>
      </c>
      <c r="CN6" s="36">
        <f t="shared" si="10"/>
        <v>75.650000000000006</v>
      </c>
      <c r="CO6" s="36">
        <f t="shared" si="10"/>
        <v>78.959999999999994</v>
      </c>
      <c r="CP6" s="36">
        <f t="shared" si="10"/>
        <v>93.95</v>
      </c>
      <c r="CQ6" s="36">
        <f t="shared" si="10"/>
        <v>46.9</v>
      </c>
      <c r="CR6" s="36">
        <f t="shared" si="10"/>
        <v>47.95</v>
      </c>
      <c r="CS6" s="36">
        <f t="shared" si="10"/>
        <v>48.26</v>
      </c>
      <c r="CT6" s="36">
        <f t="shared" si="10"/>
        <v>48.01</v>
      </c>
      <c r="CU6" s="36">
        <f t="shared" si="10"/>
        <v>49.08</v>
      </c>
      <c r="CV6" s="35" t="str">
        <f>IF(CV7="","",IF(CV7="-","【-】","【"&amp;SUBSTITUTE(TEXT(CV7,"#,##0.00"),"-","△")&amp;"】"))</f>
        <v>【56.31】</v>
      </c>
      <c r="CW6" s="36">
        <f>IF(CW7="",NA(),CW7)</f>
        <v>64.680000000000007</v>
      </c>
      <c r="CX6" s="36">
        <f t="shared" ref="CX6:DF6" si="11">IF(CX7="",NA(),CX7)</f>
        <v>62.75</v>
      </c>
      <c r="CY6" s="36">
        <f t="shared" si="11"/>
        <v>62.66</v>
      </c>
      <c r="CZ6" s="36">
        <f t="shared" si="11"/>
        <v>58.46</v>
      </c>
      <c r="DA6" s="36">
        <f t="shared" si="11"/>
        <v>50.64</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394271</v>
      </c>
      <c r="D7" s="38">
        <v>47</v>
      </c>
      <c r="E7" s="38">
        <v>1</v>
      </c>
      <c r="F7" s="38">
        <v>0</v>
      </c>
      <c r="G7" s="38">
        <v>0</v>
      </c>
      <c r="H7" s="38" t="s">
        <v>96</v>
      </c>
      <c r="I7" s="38" t="s">
        <v>97</v>
      </c>
      <c r="J7" s="38" t="s">
        <v>98</v>
      </c>
      <c r="K7" s="38" t="s">
        <v>99</v>
      </c>
      <c r="L7" s="38" t="s">
        <v>100</v>
      </c>
      <c r="M7" s="38" t="s">
        <v>101</v>
      </c>
      <c r="N7" s="39" t="s">
        <v>102</v>
      </c>
      <c r="O7" s="39" t="s">
        <v>103</v>
      </c>
      <c r="P7" s="39">
        <v>99.8</v>
      </c>
      <c r="Q7" s="39">
        <v>2178</v>
      </c>
      <c r="R7" s="39">
        <v>1489</v>
      </c>
      <c r="S7" s="39">
        <v>85.37</v>
      </c>
      <c r="T7" s="39">
        <v>17.440000000000001</v>
      </c>
      <c r="U7" s="39">
        <v>1473</v>
      </c>
      <c r="V7" s="39">
        <v>53.44</v>
      </c>
      <c r="W7" s="39">
        <v>27.56</v>
      </c>
      <c r="X7" s="39">
        <v>54.89</v>
      </c>
      <c r="Y7" s="39">
        <v>51.31</v>
      </c>
      <c r="Z7" s="39">
        <v>45.46</v>
      </c>
      <c r="AA7" s="39">
        <v>54.38</v>
      </c>
      <c r="AB7" s="39">
        <v>54.58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1507.57</v>
      </c>
      <c r="BF7" s="39">
        <v>1346.79</v>
      </c>
      <c r="BG7" s="39">
        <v>1226.5899999999999</v>
      </c>
      <c r="BH7" s="39">
        <v>1130.06</v>
      </c>
      <c r="BI7" s="39">
        <v>1203.68</v>
      </c>
      <c r="BJ7" s="39">
        <v>1595.62</v>
      </c>
      <c r="BK7" s="39">
        <v>1302.33</v>
      </c>
      <c r="BL7" s="39">
        <v>1274.21</v>
      </c>
      <c r="BM7" s="39">
        <v>1183.92</v>
      </c>
      <c r="BN7" s="39">
        <v>1128.72</v>
      </c>
      <c r="BO7" s="39">
        <v>949.15</v>
      </c>
      <c r="BP7" s="39">
        <v>43.33</v>
      </c>
      <c r="BQ7" s="39">
        <v>41.91</v>
      </c>
      <c r="BR7" s="39">
        <v>38.33</v>
      </c>
      <c r="BS7" s="39">
        <v>46.22</v>
      </c>
      <c r="BT7" s="39">
        <v>46.95</v>
      </c>
      <c r="BU7" s="39">
        <v>37.92</v>
      </c>
      <c r="BV7" s="39">
        <v>40.89</v>
      </c>
      <c r="BW7" s="39">
        <v>41.25</v>
      </c>
      <c r="BX7" s="39">
        <v>42.5</v>
      </c>
      <c r="BY7" s="39">
        <v>41.84</v>
      </c>
      <c r="BZ7" s="39">
        <v>55.87</v>
      </c>
      <c r="CA7" s="39">
        <v>270.8</v>
      </c>
      <c r="CB7" s="39">
        <v>285.43</v>
      </c>
      <c r="CC7" s="39">
        <v>328.89</v>
      </c>
      <c r="CD7" s="39">
        <v>279.58999999999997</v>
      </c>
      <c r="CE7" s="39">
        <v>272.06</v>
      </c>
      <c r="CF7" s="39">
        <v>423.18</v>
      </c>
      <c r="CG7" s="39">
        <v>383.2</v>
      </c>
      <c r="CH7" s="39">
        <v>383.25</v>
      </c>
      <c r="CI7" s="39">
        <v>377.72</v>
      </c>
      <c r="CJ7" s="39">
        <v>390.47</v>
      </c>
      <c r="CK7" s="39">
        <v>288.19</v>
      </c>
      <c r="CL7" s="39">
        <v>68.3</v>
      </c>
      <c r="CM7" s="39">
        <v>69.63</v>
      </c>
      <c r="CN7" s="39">
        <v>75.650000000000006</v>
      </c>
      <c r="CO7" s="39">
        <v>78.959999999999994</v>
      </c>
      <c r="CP7" s="39">
        <v>93.95</v>
      </c>
      <c r="CQ7" s="39">
        <v>46.9</v>
      </c>
      <c r="CR7" s="39">
        <v>47.95</v>
      </c>
      <c r="CS7" s="39">
        <v>48.26</v>
      </c>
      <c r="CT7" s="39">
        <v>48.01</v>
      </c>
      <c r="CU7" s="39">
        <v>49.08</v>
      </c>
      <c r="CV7" s="39">
        <v>56.31</v>
      </c>
      <c r="CW7" s="39">
        <v>64.680000000000007</v>
      </c>
      <c r="CX7" s="39">
        <v>62.75</v>
      </c>
      <c r="CY7" s="39">
        <v>62.66</v>
      </c>
      <c r="CZ7" s="39">
        <v>58.46</v>
      </c>
      <c r="DA7" s="39">
        <v>50.64</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沢良木　孝行</cp:lastModifiedBy>
  <dcterms:created xsi:type="dcterms:W3CDTF">2021-12-03T07:05:01Z</dcterms:created>
  <dcterms:modified xsi:type="dcterms:W3CDTF">2022-01-17T07:04:48Z</dcterms:modified>
  <cp:category/>
</cp:coreProperties>
</file>